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1"/>
  </bookViews>
  <sheets>
    <sheet name="мп_янв_2020" sheetId="9" r:id="rId1"/>
    <sheet name="расх_янв_2020" sheetId="6" r:id="rId2"/>
  </sheets>
  <definedNames>
    <definedName name="_xlnm.Print_Area" localSheetId="0">мп_янв_2020!$A$1:$N$48</definedName>
    <definedName name="_xlnm.Print_Area" localSheetId="1">расх_янв_2020!$A$1:$O$53</definedName>
  </definedNames>
  <calcPr calcId="152511"/>
</workbook>
</file>

<file path=xl/calcChain.xml><?xml version="1.0" encoding="utf-8"?>
<calcChain xmlns="http://schemas.openxmlformats.org/spreadsheetml/2006/main">
  <c r="N20" i="9" l="1"/>
  <c r="J20" i="9"/>
  <c r="N15" i="9"/>
  <c r="N13" i="9"/>
  <c r="J15" i="9"/>
  <c r="J13" i="9"/>
  <c r="N42" i="9" l="1"/>
  <c r="J42" i="9"/>
  <c r="F13" i="9"/>
  <c r="F20" i="9"/>
  <c r="F24" i="9"/>
  <c r="F31" i="9"/>
  <c r="F11" i="9"/>
  <c r="G22" i="6"/>
  <c r="M9" i="6"/>
  <c r="L9" i="6"/>
  <c r="I9" i="6"/>
  <c r="H9" i="6"/>
  <c r="E9" i="6"/>
  <c r="D9" i="6"/>
  <c r="M44" i="9" l="1"/>
  <c r="M43" i="9"/>
  <c r="M42" i="9"/>
  <c r="M41" i="9"/>
  <c r="M40" i="9"/>
  <c r="N39" i="9"/>
  <c r="M39" i="9"/>
  <c r="N38" i="9"/>
  <c r="M38" i="9"/>
  <c r="M37" i="9"/>
  <c r="N36" i="9"/>
  <c r="M36" i="9"/>
  <c r="N35" i="9"/>
  <c r="M35" i="9"/>
  <c r="N34" i="9"/>
  <c r="M34" i="9"/>
  <c r="I44" i="9"/>
  <c r="I43" i="9"/>
  <c r="I42" i="9"/>
  <c r="I41" i="9"/>
  <c r="I40" i="9"/>
  <c r="J39" i="9"/>
  <c r="I39" i="9"/>
  <c r="J38" i="9"/>
  <c r="I38" i="9"/>
  <c r="I37" i="9"/>
  <c r="J36" i="9"/>
  <c r="I36" i="9"/>
  <c r="J35" i="9"/>
  <c r="I35" i="9"/>
  <c r="J34" i="9"/>
  <c r="I34" i="9"/>
  <c r="L45" i="9"/>
  <c r="H45" i="9"/>
  <c r="L32" i="9"/>
  <c r="H32" i="9"/>
  <c r="E31" i="9"/>
  <c r="I19" i="9"/>
  <c r="N12" i="9"/>
  <c r="N14" i="9"/>
  <c r="N16" i="9"/>
  <c r="N17" i="9"/>
  <c r="N18" i="9"/>
  <c r="N19" i="9"/>
  <c r="N21" i="9"/>
  <c r="N22" i="9"/>
  <c r="N24" i="9"/>
  <c r="N26" i="9"/>
  <c r="N28" i="9"/>
  <c r="N30" i="9"/>
  <c r="N3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J12" i="9"/>
  <c r="J14" i="9"/>
  <c r="J16" i="9"/>
  <c r="J17" i="9"/>
  <c r="J18" i="9"/>
  <c r="J19" i="9"/>
  <c r="J21" i="9"/>
  <c r="J22" i="9"/>
  <c r="J24" i="9"/>
  <c r="J26" i="9"/>
  <c r="J28" i="9"/>
  <c r="J30" i="9"/>
  <c r="J31" i="9"/>
  <c r="I12" i="9"/>
  <c r="I13" i="9"/>
  <c r="I14" i="9"/>
  <c r="I15" i="9"/>
  <c r="I16" i="9"/>
  <c r="I17" i="9"/>
  <c r="I18" i="9"/>
  <c r="I20" i="9"/>
  <c r="I21" i="9"/>
  <c r="I22" i="9"/>
  <c r="I23" i="9"/>
  <c r="I24" i="9"/>
  <c r="I25" i="9"/>
  <c r="I26" i="9"/>
  <c r="I27" i="9"/>
  <c r="I28" i="9"/>
  <c r="I29" i="9"/>
  <c r="I30" i="9"/>
  <c r="I31" i="9"/>
  <c r="N11" i="9"/>
  <c r="M11" i="9"/>
  <c r="J11" i="9"/>
  <c r="I11" i="9"/>
  <c r="C45" i="9"/>
  <c r="C32" i="9"/>
  <c r="K45" i="9"/>
  <c r="G45" i="9"/>
  <c r="D45" i="9"/>
  <c r="F45" i="9" s="1"/>
  <c r="E44" i="9"/>
  <c r="E43" i="9"/>
  <c r="F42" i="9"/>
  <c r="E42" i="9"/>
  <c r="E41" i="9"/>
  <c r="E40" i="9"/>
  <c r="F39" i="9"/>
  <c r="E39" i="9"/>
  <c r="F38" i="9"/>
  <c r="E38" i="9"/>
  <c r="E37" i="9"/>
  <c r="F36" i="9"/>
  <c r="E36" i="9"/>
  <c r="F35" i="9"/>
  <c r="E35" i="9"/>
  <c r="F34" i="9"/>
  <c r="E34" i="9"/>
  <c r="K32" i="9"/>
  <c r="K46" i="9" s="1"/>
  <c r="K48" i="9" s="1"/>
  <c r="G32" i="9"/>
  <c r="G46" i="9" s="1"/>
  <c r="G48" i="9" s="1"/>
  <c r="D32" i="9"/>
  <c r="C46" i="9"/>
  <c r="C48" i="9" s="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H24" i="6"/>
  <c r="I49" i="6"/>
  <c r="I47" i="6"/>
  <c r="I45" i="6"/>
  <c r="I42" i="6"/>
  <c r="I37" i="6"/>
  <c r="I33" i="6"/>
  <c r="I27" i="6"/>
  <c r="I24" i="6"/>
  <c r="I19" i="6"/>
  <c r="I17" i="6"/>
  <c r="M49" i="6"/>
  <c r="M47" i="6"/>
  <c r="M45" i="6"/>
  <c r="M42" i="6"/>
  <c r="M37" i="6"/>
  <c r="M33" i="6"/>
  <c r="M27" i="6"/>
  <c r="M24" i="6"/>
  <c r="M19" i="6"/>
  <c r="M17" i="6"/>
  <c r="L42" i="6"/>
  <c r="H42" i="6"/>
  <c r="J42" i="6" s="1"/>
  <c r="L37" i="6"/>
  <c r="O37" i="6" s="1"/>
  <c r="K42" i="6"/>
  <c r="N36" i="6"/>
  <c r="J36" i="6"/>
  <c r="O50" i="6"/>
  <c r="N50" i="6"/>
  <c r="K50" i="6"/>
  <c r="J50" i="6"/>
  <c r="O48" i="6"/>
  <c r="N48" i="6"/>
  <c r="K48" i="6"/>
  <c r="J48" i="6"/>
  <c r="N46" i="6"/>
  <c r="J46" i="6"/>
  <c r="N44" i="6"/>
  <c r="O43" i="6"/>
  <c r="N43" i="6"/>
  <c r="J44" i="6"/>
  <c r="K43" i="6"/>
  <c r="J43" i="6"/>
  <c r="O41" i="6"/>
  <c r="N41" i="6"/>
  <c r="O40" i="6"/>
  <c r="N40" i="6"/>
  <c r="O39" i="6"/>
  <c r="N39" i="6"/>
  <c r="O38" i="6"/>
  <c r="N38" i="6"/>
  <c r="K41" i="6"/>
  <c r="J41" i="6"/>
  <c r="K40" i="6"/>
  <c r="J40" i="6"/>
  <c r="K39" i="6"/>
  <c r="J39" i="6"/>
  <c r="K38" i="6"/>
  <c r="J38" i="6"/>
  <c r="O35" i="6"/>
  <c r="N35" i="6"/>
  <c r="O34" i="6"/>
  <c r="N34" i="6"/>
  <c r="K35" i="6"/>
  <c r="J35" i="6"/>
  <c r="K34" i="6"/>
  <c r="J34" i="6"/>
  <c r="O32" i="6"/>
  <c r="N32" i="6"/>
  <c r="O31" i="6"/>
  <c r="N31" i="6"/>
  <c r="O30" i="6"/>
  <c r="N30" i="6"/>
  <c r="O29" i="6"/>
  <c r="N29" i="6"/>
  <c r="O28" i="6"/>
  <c r="N28" i="6"/>
  <c r="K32" i="6"/>
  <c r="J32" i="6"/>
  <c r="K31" i="6"/>
  <c r="J31" i="6"/>
  <c r="K30" i="6"/>
  <c r="J30" i="6"/>
  <c r="K29" i="6"/>
  <c r="J29" i="6"/>
  <c r="K28" i="6"/>
  <c r="J28" i="6"/>
  <c r="O26" i="6"/>
  <c r="N26" i="6"/>
  <c r="O25" i="6"/>
  <c r="N25" i="6"/>
  <c r="K26" i="6"/>
  <c r="J26" i="6"/>
  <c r="K25" i="6"/>
  <c r="J25" i="6"/>
  <c r="O23" i="6"/>
  <c r="N23" i="6"/>
  <c r="O22" i="6"/>
  <c r="N22" i="6"/>
  <c r="N21" i="6"/>
  <c r="N20" i="6"/>
  <c r="K23" i="6"/>
  <c r="J23" i="6"/>
  <c r="K22" i="6"/>
  <c r="J22" i="6"/>
  <c r="J21" i="6"/>
  <c r="J20" i="6"/>
  <c r="O18" i="6"/>
  <c r="N18" i="6"/>
  <c r="K18" i="6"/>
  <c r="J18" i="6"/>
  <c r="O16" i="6"/>
  <c r="N16" i="6"/>
  <c r="O15" i="6"/>
  <c r="N15" i="6"/>
  <c r="O14" i="6"/>
  <c r="N14" i="6"/>
  <c r="O13" i="6"/>
  <c r="N13" i="6"/>
  <c r="O12" i="6"/>
  <c r="N12" i="6"/>
  <c r="O11" i="6"/>
  <c r="N11" i="6"/>
  <c r="O10" i="6"/>
  <c r="N10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K9" i="6"/>
  <c r="F44" i="6"/>
  <c r="E42" i="6"/>
  <c r="D42" i="6"/>
  <c r="G23" i="6"/>
  <c r="G12" i="6"/>
  <c r="G50" i="6"/>
  <c r="G48" i="6"/>
  <c r="G43" i="6"/>
  <c r="G41" i="6"/>
  <c r="G40" i="6"/>
  <c r="G39" i="6"/>
  <c r="G38" i="6"/>
  <c r="G35" i="6"/>
  <c r="G34" i="6"/>
  <c r="G32" i="6"/>
  <c r="G31" i="6"/>
  <c r="G30" i="6"/>
  <c r="G29" i="6"/>
  <c r="G28" i="6"/>
  <c r="G26" i="6"/>
  <c r="G25" i="6"/>
  <c r="G18" i="6"/>
  <c r="G11" i="6"/>
  <c r="G13" i="6"/>
  <c r="G14" i="6"/>
  <c r="G15" i="6"/>
  <c r="G16" i="6"/>
  <c r="G10" i="6"/>
  <c r="D49" i="6"/>
  <c r="D47" i="6"/>
  <c r="D45" i="6"/>
  <c r="D37" i="6"/>
  <c r="D33" i="6"/>
  <c r="D27" i="6"/>
  <c r="D24" i="6"/>
  <c r="D19" i="6"/>
  <c r="D17" i="6"/>
  <c r="I32" i="9" l="1"/>
  <c r="J32" i="9"/>
  <c r="J45" i="9"/>
  <c r="N32" i="9"/>
  <c r="N45" i="9"/>
  <c r="D46" i="9"/>
  <c r="F32" i="9"/>
  <c r="M51" i="6"/>
  <c r="M53" i="6" s="1"/>
  <c r="M32" i="9"/>
  <c r="L46" i="9"/>
  <c r="H46" i="9"/>
  <c r="M45" i="9"/>
  <c r="I46" i="9"/>
  <c r="I45" i="9"/>
  <c r="E32" i="9"/>
  <c r="E45" i="9"/>
  <c r="I51" i="6"/>
  <c r="I53" i="6" s="1"/>
  <c r="N37" i="6"/>
  <c r="J9" i="6"/>
  <c r="D51" i="6"/>
  <c r="D53" i="6" s="1"/>
  <c r="M46" i="9" l="1"/>
  <c r="N46" i="9"/>
  <c r="L48" i="9"/>
  <c r="J46" i="9"/>
  <c r="H48" i="9"/>
  <c r="F46" i="9"/>
  <c r="D48" i="9"/>
  <c r="E46" i="9"/>
  <c r="F50" i="6"/>
  <c r="L49" i="6"/>
  <c r="H49" i="6"/>
  <c r="E49" i="6"/>
  <c r="G49" i="6" s="1"/>
  <c r="F48" i="6"/>
  <c r="L47" i="6"/>
  <c r="H47" i="6"/>
  <c r="E47" i="6"/>
  <c r="G47" i="6" s="1"/>
  <c r="F46" i="6"/>
  <c r="L45" i="6"/>
  <c r="N45" i="6" s="1"/>
  <c r="H45" i="6"/>
  <c r="J45" i="6" s="1"/>
  <c r="E45" i="6"/>
  <c r="F43" i="6"/>
  <c r="G42" i="6"/>
  <c r="F41" i="6"/>
  <c r="F40" i="6"/>
  <c r="F39" i="6"/>
  <c r="F38" i="6"/>
  <c r="H37" i="6"/>
  <c r="E37" i="6"/>
  <c r="G37" i="6" s="1"/>
  <c r="F36" i="6"/>
  <c r="F35" i="6"/>
  <c r="F34" i="6"/>
  <c r="L33" i="6"/>
  <c r="H33" i="6"/>
  <c r="E33" i="6"/>
  <c r="F32" i="6"/>
  <c r="F31" i="6"/>
  <c r="F30" i="6"/>
  <c r="F29" i="6"/>
  <c r="F28" i="6"/>
  <c r="L27" i="6"/>
  <c r="H27" i="6"/>
  <c r="E27" i="6"/>
  <c r="F26" i="6"/>
  <c r="F25" i="6"/>
  <c r="L24" i="6"/>
  <c r="E24" i="6"/>
  <c r="F23" i="6"/>
  <c r="F22" i="6"/>
  <c r="F21" i="6"/>
  <c r="F20" i="6"/>
  <c r="L19" i="6"/>
  <c r="H19" i="6"/>
  <c r="E19" i="6"/>
  <c r="F18" i="6"/>
  <c r="L17" i="6"/>
  <c r="H17" i="6"/>
  <c r="E17" i="6"/>
  <c r="F16" i="6"/>
  <c r="F15" i="6"/>
  <c r="F14" i="6"/>
  <c r="F13" i="6"/>
  <c r="F12" i="6"/>
  <c r="F11" i="6"/>
  <c r="F10" i="6"/>
  <c r="N48" i="9" l="1"/>
  <c r="M48" i="9"/>
  <c r="J48" i="9"/>
  <c r="I48" i="9"/>
  <c r="F48" i="9"/>
  <c r="E48" i="9"/>
  <c r="J49" i="6"/>
  <c r="K49" i="6"/>
  <c r="J47" i="6"/>
  <c r="K47" i="6"/>
  <c r="K37" i="6"/>
  <c r="J37" i="6"/>
  <c r="K33" i="6"/>
  <c r="J33" i="6"/>
  <c r="K24" i="6"/>
  <c r="J24" i="6"/>
  <c r="K19" i="6"/>
  <c r="J19" i="6"/>
  <c r="K17" i="6"/>
  <c r="J17" i="6"/>
  <c r="N49" i="6"/>
  <c r="O49" i="6"/>
  <c r="N47" i="6"/>
  <c r="O47" i="6"/>
  <c r="N42" i="6"/>
  <c r="O42" i="6"/>
  <c r="O33" i="6"/>
  <c r="N33" i="6"/>
  <c r="O24" i="6"/>
  <c r="N24" i="6"/>
  <c r="O19" i="6"/>
  <c r="N19" i="6"/>
  <c r="O17" i="6"/>
  <c r="N17" i="6"/>
  <c r="L51" i="6"/>
  <c r="L53" i="6" s="1"/>
  <c r="N9" i="6"/>
  <c r="O9" i="6"/>
  <c r="F17" i="6"/>
  <c r="G17" i="6"/>
  <c r="F24" i="6"/>
  <c r="G24" i="6"/>
  <c r="F33" i="6"/>
  <c r="G33" i="6"/>
  <c r="F27" i="6"/>
  <c r="G27" i="6"/>
  <c r="F19" i="6"/>
  <c r="G19" i="6"/>
  <c r="E51" i="6"/>
  <c r="G9" i="6"/>
  <c r="H51" i="6"/>
  <c r="H53" i="6" s="1"/>
  <c r="F51" i="6"/>
  <c r="F37" i="6"/>
  <c r="F42" i="6"/>
  <c r="F45" i="6"/>
  <c r="F47" i="6"/>
  <c r="F49" i="6"/>
  <c r="F9" i="6"/>
  <c r="N53" i="6" l="1"/>
  <c r="O53" i="6"/>
  <c r="J53" i="6"/>
  <c r="K53" i="6"/>
  <c r="G51" i="6"/>
  <c r="E53" i="6"/>
  <c r="K51" i="6"/>
  <c r="J51" i="6"/>
  <c r="O51" i="6"/>
  <c r="N51" i="6"/>
  <c r="G53" i="6" l="1"/>
  <c r="F53" i="6"/>
</calcChain>
</file>

<file path=xl/sharedStrings.xml><?xml version="1.0" encoding="utf-8"?>
<sst xmlns="http://schemas.openxmlformats.org/spreadsheetml/2006/main" count="217" uniqueCount="133">
  <si>
    <t>№ п/п</t>
  </si>
  <si>
    <t>Наименование муниципальной программы</t>
  </si>
  <si>
    <t>Глава муниципального образования Вяземский район Смоленской области</t>
  </si>
  <si>
    <t>Общегосударственные вопросы в т.ч.</t>
  </si>
  <si>
    <t>01</t>
  </si>
  <si>
    <t>00</t>
  </si>
  <si>
    <t>Функционирование высшего должностного лица</t>
  </si>
  <si>
    <t>02</t>
  </si>
  <si>
    <t>Функционирование представительных органов</t>
  </si>
  <si>
    <t>03</t>
  </si>
  <si>
    <t>Функционирование Администрации</t>
  </si>
  <si>
    <t>04</t>
  </si>
  <si>
    <t>Судебная система</t>
  </si>
  <si>
    <t>05</t>
  </si>
  <si>
    <t>Обеспечение деятельности финансовых органов</t>
  </si>
  <si>
    <t>06</t>
  </si>
  <si>
    <t>07</t>
  </si>
  <si>
    <t>Резервный фонд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</si>
  <si>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</si>
  <si>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</si>
  <si>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</si>
  <si>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</si>
  <si>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и техногенного характера, гражданская оборона</t>
  </si>
  <si>
    <t>09</t>
  </si>
  <si>
    <t xml:space="preserve">Национальная экономика в т.ч. </t>
  </si>
  <si>
    <t>Сельское хозяйство</t>
  </si>
  <si>
    <t>Транспорт</t>
  </si>
  <si>
    <t>08</t>
  </si>
  <si>
    <t>Дорожные фонды</t>
  </si>
  <si>
    <t>Другие вопросы в области национальной экономики</t>
  </si>
  <si>
    <t>12</t>
  </si>
  <si>
    <t>Жилищно-коммунальное хозяйство в т.ч.</t>
  </si>
  <si>
    <t>Коммунальное хозяйство</t>
  </si>
  <si>
    <t>Благоустройство</t>
  </si>
  <si>
    <t xml:space="preserve">Образование в т.ч. 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</si>
  <si>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</si>
  <si>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</si>
  <si>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</si>
  <si>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</si>
  <si>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</si>
  <si>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 в т.ч.</t>
  </si>
  <si>
    <t>Культура</t>
  </si>
  <si>
    <t>Другие вопросы в области культуры, кинематографии</t>
  </si>
  <si>
    <t>Здравоохранение</t>
  </si>
  <si>
    <t>Социальная политика в т.ч.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</si>
  <si>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</si>
  <si>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</si>
  <si>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</si>
  <si>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</si>
  <si>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</si>
  <si>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</si>
  <si>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</si>
  <si>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Обслуживание государственного  и муниципального долга</t>
  </si>
  <si>
    <t>обслуживание государственного внутреннего и муниципального долга</t>
  </si>
  <si>
    <t>Межбюджетные трансферты</t>
  </si>
  <si>
    <t>14</t>
  </si>
  <si>
    <t>Всего расходов</t>
  </si>
  <si>
    <t xml:space="preserve">проект решения о бюджете на 2020 год                 </t>
  </si>
  <si>
    <t>изменения</t>
  </si>
  <si>
    <t>наименование расходов</t>
  </si>
  <si>
    <t>раздел</t>
  </si>
  <si>
    <t>подраздел</t>
  </si>
  <si>
    <t xml:space="preserve">проект решения о бюджете на 2021 год                 </t>
  </si>
  <si>
    <t xml:space="preserve">проект решения о бюджете на 2022 год                 </t>
  </si>
  <si>
    <t xml:space="preserve">"Реализация региональной стратегии действий в интересах детей , направленных на пропаганду и оптимизацию семейного устройства детей-сирот и детей, оставшихся без попечения родителей, информирование граждан о формах семейного устройства «Ребенок должен жить в семье»" </t>
  </si>
  <si>
    <t xml:space="preserve">"Организация и осуществление мероприятий по гражданской обороне, защите населения на территории Вяземского района Смоленской области от чрезвычайных ситуаций природного и техногенного характера" </t>
  </si>
  <si>
    <t xml:space="preserve">"Развитие культуры и туризма в муниципальном образовании «Вяземский район» Смоленской области" </t>
  </si>
  <si>
    <t xml:space="preserve">"Социальная поддержка граждан, проживающих на территории Вяземского района Смоленской области" </t>
  </si>
  <si>
    <t xml:space="preserve">Создание условий для осуществления градостроительной деятельности на территории Вяземского района Смоленской области </t>
  </si>
  <si>
    <t xml:space="preserve">"Управление муниципальными финансами и создание условий для эффективного и ответственного управления муниципальными финансами в муниципальном образовании «Вяземский район» Смоленской области" </t>
  </si>
  <si>
    <t xml:space="preserve">"Обеспечение законности и правопорядка в Вяземском районе Смоленской области" </t>
  </si>
  <si>
    <t>"Энергосбережение и повышение энергетической эффективности на территории муниципального образования "Вяземский район" Смоленской области"</t>
  </si>
  <si>
    <t>"Устойчивое развитие сельских территории муниципального обрахования "Вяземский район" Смоленской области"</t>
  </si>
  <si>
    <t xml:space="preserve">"Обеспечение жильем молодых семей на территории муниципального образования «Вяземский район» Смоленской области" </t>
  </si>
  <si>
    <t xml:space="preserve">"Информатизация муниципального образования «Вяземский район» Смоленской области" </t>
  </si>
  <si>
    <t xml:space="preserve">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муниципального образования «Вяземский район» Смоленской области" </t>
  </si>
  <si>
    <t>единовременное денежное поощрение при награждении Почетной грамотой Администрации муниципального образования "Вяземский район" Смоленской области</t>
  </si>
  <si>
    <t xml:space="preserve">Вяземский районный Совет депутатов </t>
  </si>
  <si>
    <t>резервный фонд Администрации</t>
  </si>
  <si>
    <t>резервный фонд Администрации Смоленской области</t>
  </si>
  <si>
    <t xml:space="preserve">полномочия по составлению списков кандидатов в присяжные заседатели </t>
  </si>
  <si>
    <t>полномочия по государственной регистрации актов гражданского состояния</t>
  </si>
  <si>
    <t>разработка нормативов градостроительного проектирования</t>
  </si>
  <si>
    <t>проведение выборов</t>
  </si>
  <si>
    <t xml:space="preserve">субсидии некоммерческим организациям </t>
  </si>
  <si>
    <r>
      <t xml:space="preserve">"Управление объектами муниципальной собственности и земельными ресурсами </t>
    </r>
    <r>
      <rPr>
        <sz val="10"/>
        <color rgb="FF000000"/>
        <rFont val="Times New Roman"/>
        <family val="1"/>
        <charset val="204"/>
      </rPr>
      <t xml:space="preserve">муниципального образования «Вяземский район» Смоленской области" </t>
    </r>
  </si>
  <si>
    <r>
      <t xml:space="preserve">"Развитие системы образования </t>
    </r>
    <r>
      <rPr>
        <sz val="10"/>
        <color rgb="FF000000"/>
        <rFont val="Times New Roman"/>
        <family val="1"/>
        <charset val="204"/>
      </rPr>
      <t xml:space="preserve">муниципального образования «Вяземский район» Смоленской области"  </t>
    </r>
  </si>
  <si>
    <r>
      <t xml:space="preserve">"Создание условий для эффективного муниципального управления в </t>
    </r>
    <r>
      <rPr>
        <sz val="10"/>
        <color rgb="FF000000"/>
        <rFont val="Times New Roman"/>
        <family val="1"/>
        <charset val="204"/>
      </rPr>
      <t xml:space="preserve">муниципальном образовании «Вяземский район» Смоленской области" </t>
    </r>
  </si>
  <si>
    <r>
      <t xml:space="preserve">"Развитие физической культуры, спорта и молодежной политики в </t>
    </r>
    <r>
      <rPr>
        <sz val="10"/>
        <color rgb="FF000000"/>
        <rFont val="Times New Roman"/>
        <family val="1"/>
        <charset val="204"/>
      </rPr>
      <t xml:space="preserve">муниципальном образовании «Вяземский район» Смоленской области" </t>
    </r>
  </si>
  <si>
    <r>
      <t xml:space="preserve">"Развитие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 xml:space="preserve">муниципального образования «Вяземский район» Смоленской области" </t>
    </r>
  </si>
  <si>
    <r>
      <t xml:space="preserve">"Кадровая политика в здравоохранении </t>
    </r>
    <r>
      <rPr>
        <sz val="10"/>
        <color rgb="FF000000"/>
        <rFont val="Times New Roman"/>
        <family val="1"/>
        <charset val="204"/>
      </rPr>
      <t xml:space="preserve">муниципальном образовании «Вяземский район» Смоленской области" </t>
    </r>
  </si>
  <si>
    <r>
      <t xml:space="preserve">"Развитие  и содержание дорожно-транспортного комплекса </t>
    </r>
    <r>
      <rPr>
        <sz val="10"/>
        <color rgb="FF000000"/>
        <rFont val="Times New Roman"/>
        <family val="1"/>
        <charset val="204"/>
      </rPr>
      <t xml:space="preserve">муниципального образования «Вяземский район» Смоленской области" </t>
    </r>
  </si>
  <si>
    <r>
      <t xml:space="preserve">"Охрана окружающей среды и экологическое информирование населения на территории </t>
    </r>
    <r>
      <rPr>
        <sz val="10"/>
        <color rgb="FF000000"/>
        <rFont val="Times New Roman"/>
        <family val="1"/>
        <charset val="204"/>
      </rPr>
      <t xml:space="preserve">муниципальном образовании «Вяземский район» Смоленской области" </t>
    </r>
  </si>
  <si>
    <t>расходы на исполнение судебных актов</t>
  </si>
  <si>
    <t>ИТОГО</t>
  </si>
  <si>
    <t xml:space="preserve">Непрограммные расходы бюджета Вяземского района Смоленской области </t>
  </si>
  <si>
    <r>
      <t xml:space="preserve">проект решения о бюджете на </t>
    </r>
    <r>
      <rPr>
        <b/>
        <sz val="10"/>
        <color theme="1"/>
        <rFont val="Times New Roman"/>
        <family val="1"/>
        <charset val="204"/>
      </rPr>
      <t>2020</t>
    </r>
    <r>
      <rPr>
        <sz val="10"/>
        <color theme="1"/>
        <rFont val="Times New Roman"/>
        <family val="1"/>
        <charset val="204"/>
      </rPr>
      <t xml:space="preserve"> год                 </t>
    </r>
  </si>
  <si>
    <r>
      <t xml:space="preserve">проект решения о бюджете на </t>
    </r>
    <r>
      <rPr>
        <b/>
        <sz val="10"/>
        <color theme="1"/>
        <rFont val="Times New Roman"/>
        <family val="1"/>
        <charset val="204"/>
      </rPr>
      <t>2021</t>
    </r>
    <r>
      <rPr>
        <sz val="10"/>
        <color theme="1"/>
        <rFont val="Times New Roman"/>
        <family val="1"/>
        <charset val="204"/>
      </rPr>
      <t xml:space="preserve"> год                 </t>
    </r>
  </si>
  <si>
    <r>
      <t xml:space="preserve">проект решения о бюджете на </t>
    </r>
    <r>
      <rPr>
        <b/>
        <sz val="10"/>
        <color theme="1"/>
        <rFont val="Times New Roman"/>
        <family val="1"/>
        <charset val="204"/>
      </rPr>
      <t>2022</t>
    </r>
    <r>
      <rPr>
        <sz val="10"/>
        <color theme="1"/>
        <rFont val="Times New Roman"/>
        <family val="1"/>
        <charset val="204"/>
      </rPr>
      <t xml:space="preserve"> год                 </t>
    </r>
  </si>
  <si>
    <t>(тыс. рублей)</t>
  </si>
  <si>
    <t>тыс.рублей      (гр.5-гр.4)</t>
  </si>
  <si>
    <t xml:space="preserve">        ИТОГО</t>
  </si>
  <si>
    <t xml:space="preserve">        ВСЕГО</t>
  </si>
  <si>
    <t>Средства массовой информации</t>
  </si>
  <si>
    <t>телевидение и радиовещание</t>
  </si>
  <si>
    <t xml:space="preserve"> </t>
  </si>
  <si>
    <t>"Газификация муниципального образования "Вяземский район" Смоленской области"</t>
  </si>
  <si>
    <t xml:space="preserve">решение о бюджете на 2020 год                                      </t>
  </si>
  <si>
    <t>тыс.рублей      (гр.9-гр.8)</t>
  </si>
  <si>
    <t>тыс.рублей      (гр.13-гр.12)</t>
  </si>
  <si>
    <t xml:space="preserve">%  (гр.5/гр.4*100-100)                         </t>
  </si>
  <si>
    <t>дотации на выравнивание бюджетной обеспеченности субъектов РФ и муниц.образований</t>
  </si>
  <si>
    <t>массовый спорт (на подготовку стадиона  установку спортивного оборудования)</t>
  </si>
  <si>
    <t xml:space="preserve">%  (гр.9/гр.8*100-100)                         </t>
  </si>
  <si>
    <t xml:space="preserve">%  (гр.13/гр.12*100-100)                         </t>
  </si>
  <si>
    <r>
      <t xml:space="preserve">решение о бюджете на </t>
    </r>
    <r>
      <rPr>
        <b/>
        <sz val="10"/>
        <color theme="1"/>
        <rFont val="Times New Roman"/>
        <family val="1"/>
        <charset val="204"/>
      </rPr>
      <t>2020</t>
    </r>
    <r>
      <rPr>
        <sz val="10"/>
        <color theme="1"/>
        <rFont val="Times New Roman"/>
        <family val="1"/>
        <charset val="204"/>
      </rPr>
      <t xml:space="preserve"> год                 </t>
    </r>
  </si>
  <si>
    <t>тыс.рублей (гр.4-гр.3)</t>
  </si>
  <si>
    <t>тыс.рублей (гр.8-гр.7)</t>
  </si>
  <si>
    <t>тыс.рублей (гр.12-гр.11)</t>
  </si>
  <si>
    <t>условно-утвержденные расходы</t>
  </si>
  <si>
    <t>всего</t>
  </si>
  <si>
    <t xml:space="preserve">в 3,9 раза&gt; </t>
  </si>
  <si>
    <t>в 6,9 раз &gt;</t>
  </si>
  <si>
    <t>Приложение №2 к заключению Контрольно-ревизионной комиссии муниципального образования "Вяземский район" Смоленской области от 28.01.2020 года</t>
  </si>
  <si>
    <t>Приложение №3 к заключению Контрольно-ревизионной комиссии муниципального образования "Вяземский район" Смоленской области от 28.01.2020 года</t>
  </si>
  <si>
    <t>Таблица №3. Структура расходов бюджета муниципального образования "Вяземский район" Смоленской области на 2020 и плановый период 2021 и 2022 годов</t>
  </si>
  <si>
    <t xml:space="preserve">Таблица №4. Направление расходов бюджета муниципального образования "Вяземский район" Смоленской области на 2020 год и плановый период 2021 и 2022 годов </t>
  </si>
  <si>
    <t>в рамках реализации муниципальных программ и непрограммных мероприятий</t>
  </si>
  <si>
    <t>в 6,7 раз а&gt;</t>
  </si>
  <si>
    <t xml:space="preserve">в 3,7 раза&gt; </t>
  </si>
  <si>
    <t xml:space="preserve">%  (гр.8/гр.7* 100)                         </t>
  </si>
  <si>
    <t xml:space="preserve">%  (гр.12/гр.11* 100)                         </t>
  </si>
  <si>
    <t xml:space="preserve">%  (гр.5/гр.4* 100)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</si>
</sst>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164" fontId="3" fillId="3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164" fontId="1" fillId="0" borderId="0" xfId="0" applyNumberFormat="1" applyFont="1"/>
    <xf numFmtId="164" fontId="9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wrapText="1"/>
    </xf>
    <xf numFmtId="164" fontId="10" fillId="3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 wrapText="1"/>
    </xf>
    <xf numFmtId="164" fontId="1" fillId="6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 wrapText="1"/>
    </xf>
    <xf numFmtId="0" fontId="0" fillId="0" borderId="0" xfId="0" applyAlignment="1"/>
    <xf numFmtId="164" fontId="0" fillId="0" borderId="0" xfId="0" applyNumberFormat="1" applyAlignment="1">
      <alignment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164" fontId="11" fillId="0" borderId="0" xfId="0" applyNumberFormat="1" applyFont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1" xfId="0" applyNumberFormat="1" applyFont="1" applyBorder="1" applyAlignment="1">
      <alignment horizontal="center"/>
    </xf>
    <xf numFmtId="164" fontId="12" fillId="3" borderId="1" xfId="0" applyNumberFormat="1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horizontal="right"/>
    </xf>
    <xf numFmtId="164" fontId="13" fillId="3" borderId="1" xfId="0" applyNumberFormat="1" applyFont="1" applyFill="1" applyBorder="1" applyAlignment="1">
      <alignment horizontal="right"/>
    </xf>
    <xf numFmtId="164" fontId="13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0" fontId="14" fillId="0" borderId="1" xfId="0" applyFont="1" applyBorder="1"/>
    <xf numFmtId="0" fontId="15" fillId="0" borderId="0" xfId="0" applyFont="1"/>
    <xf numFmtId="0" fontId="14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justify" vertical="center" wrapText="1"/>
    </xf>
    <xf numFmtId="164" fontId="14" fillId="7" borderId="1" xfId="0" applyNumberFormat="1" applyFont="1" applyFill="1" applyBorder="1" applyAlignment="1">
      <alignment horizontal="right" vertical="center"/>
    </xf>
    <xf numFmtId="164" fontId="16" fillId="7" borderId="1" xfId="0" applyNumberFormat="1" applyFont="1" applyFill="1" applyBorder="1" applyAlignment="1">
      <alignment vertical="center"/>
    </xf>
    <xf numFmtId="164" fontId="14" fillId="7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top" wrapText="1"/>
    </xf>
    <xf numFmtId="0" fontId="0" fillId="0" borderId="0" xfId="0" applyAlignment="1"/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justify" vertical="center" wrapText="1"/>
    </xf>
    <xf numFmtId="0" fontId="0" fillId="0" borderId="5" xfId="0" applyBorder="1" applyAlignment="1">
      <alignment vertical="center"/>
    </xf>
    <xf numFmtId="0" fontId="3" fillId="6" borderId="4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zoomScale="64" zoomScaleNormal="68" zoomScaleSheetLayoutView="64" workbookViewId="0">
      <selection activeCell="G11" sqref="G11"/>
    </sheetView>
  </sheetViews>
  <sheetFormatPr defaultRowHeight="15" x14ac:dyDescent="0.25"/>
  <cols>
    <col min="1" max="1" width="5" style="3" customWidth="1"/>
    <col min="2" max="2" width="55.7109375" customWidth="1"/>
    <col min="3" max="3" width="13" style="16" customWidth="1"/>
    <col min="4" max="4" width="12.42578125" style="16" customWidth="1"/>
    <col min="5" max="5" width="11.85546875" style="16" customWidth="1"/>
    <col min="6" max="6" width="10.85546875" style="16" customWidth="1"/>
    <col min="7" max="10" width="13.42578125" style="16" customWidth="1"/>
    <col min="11" max="11" width="14.5703125" style="47" customWidth="1"/>
    <col min="12" max="12" width="13.28515625" style="47" customWidth="1"/>
    <col min="13" max="13" width="15" style="46" customWidth="1"/>
    <col min="14" max="14" width="12.28515625" style="47" customWidth="1"/>
  </cols>
  <sheetData>
    <row r="1" spans="1:14" ht="15" customHeight="1" x14ac:dyDescent="0.25">
      <c r="K1" s="72" t="s">
        <v>124</v>
      </c>
      <c r="L1" s="73"/>
      <c r="M1" s="73"/>
      <c r="N1" s="73"/>
    </row>
    <row r="2" spans="1:14" ht="32.25" customHeight="1" x14ac:dyDescent="0.25">
      <c r="K2" s="73"/>
      <c r="L2" s="73"/>
      <c r="M2" s="73"/>
      <c r="N2" s="73"/>
    </row>
    <row r="4" spans="1:14" ht="16.5" customHeight="1" x14ac:dyDescent="0.25">
      <c r="A4" s="74" t="s">
        <v>126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76"/>
      <c r="N4" s="76"/>
    </row>
    <row r="5" spans="1:14" ht="13.5" customHeight="1" x14ac:dyDescent="0.25">
      <c r="A5" s="74" t="s">
        <v>127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6"/>
      <c r="M5" s="76"/>
      <c r="N5" s="76"/>
    </row>
    <row r="6" spans="1:14" x14ac:dyDescent="0.25">
      <c r="A6" s="25"/>
      <c r="B6" s="19"/>
      <c r="C6" s="20"/>
      <c r="D6" s="20"/>
      <c r="E6" s="20"/>
      <c r="F6" s="20"/>
      <c r="G6" s="78"/>
      <c r="H6" s="78"/>
      <c r="I6" s="78"/>
      <c r="J6" s="78"/>
      <c r="K6" s="78"/>
      <c r="L6" s="38"/>
      <c r="N6" s="71" t="s">
        <v>99</v>
      </c>
    </row>
    <row r="7" spans="1:14" ht="15.75" customHeight="1" x14ac:dyDescent="0.25">
      <c r="A7" s="79" t="s">
        <v>0</v>
      </c>
      <c r="B7" s="79" t="s">
        <v>1</v>
      </c>
      <c r="C7" s="80" t="s">
        <v>115</v>
      </c>
      <c r="D7" s="80" t="s">
        <v>96</v>
      </c>
      <c r="E7" s="80" t="s">
        <v>58</v>
      </c>
      <c r="F7" s="80"/>
      <c r="G7" s="80" t="s">
        <v>97</v>
      </c>
      <c r="H7" s="80" t="s">
        <v>97</v>
      </c>
      <c r="I7" s="80" t="s">
        <v>58</v>
      </c>
      <c r="J7" s="80"/>
      <c r="K7" s="80" t="s">
        <v>98</v>
      </c>
      <c r="L7" s="80" t="s">
        <v>98</v>
      </c>
      <c r="M7" s="80" t="s">
        <v>58</v>
      </c>
      <c r="N7" s="80"/>
    </row>
    <row r="8" spans="1:14" ht="0.75" customHeight="1" x14ac:dyDescent="0.25">
      <c r="A8" s="79"/>
      <c r="B8" s="79"/>
      <c r="C8" s="80"/>
      <c r="D8" s="80"/>
      <c r="E8" s="80" t="s">
        <v>58</v>
      </c>
      <c r="F8" s="80"/>
      <c r="G8" s="80"/>
      <c r="H8" s="80"/>
      <c r="I8" s="80" t="s">
        <v>58</v>
      </c>
      <c r="J8" s="80"/>
      <c r="K8" s="80"/>
      <c r="L8" s="80"/>
      <c r="M8" s="80" t="s">
        <v>58</v>
      </c>
      <c r="N8" s="80"/>
    </row>
    <row r="9" spans="1:14" ht="47.25" customHeight="1" x14ac:dyDescent="0.25">
      <c r="A9" s="79"/>
      <c r="B9" s="79"/>
      <c r="C9" s="80"/>
      <c r="D9" s="80"/>
      <c r="E9" s="68" t="s">
        <v>116</v>
      </c>
      <c r="F9" s="68" t="s">
        <v>132</v>
      </c>
      <c r="G9" s="80"/>
      <c r="H9" s="80"/>
      <c r="I9" s="68" t="s">
        <v>117</v>
      </c>
      <c r="J9" s="68" t="s">
        <v>130</v>
      </c>
      <c r="K9" s="80"/>
      <c r="L9" s="80"/>
      <c r="M9" s="68" t="s">
        <v>118</v>
      </c>
      <c r="N9" s="68" t="s">
        <v>131</v>
      </c>
    </row>
    <row r="10" spans="1:14" x14ac:dyDescent="0.25">
      <c r="A10" s="45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50">
        <v>13</v>
      </c>
      <c r="N10" s="50">
        <v>14</v>
      </c>
    </row>
    <row r="11" spans="1:14" ht="63.75" x14ac:dyDescent="0.25">
      <c r="A11" s="5">
        <v>2</v>
      </c>
      <c r="B11" s="22" t="s">
        <v>64</v>
      </c>
      <c r="C11" s="27">
        <v>26323</v>
      </c>
      <c r="D11" s="27">
        <v>26400</v>
      </c>
      <c r="E11" s="17">
        <f>D11-C11</f>
        <v>77</v>
      </c>
      <c r="F11" s="17">
        <f>D11/C11*100</f>
        <v>100.29251984956122</v>
      </c>
      <c r="G11" s="27">
        <v>26500.9</v>
      </c>
      <c r="H11" s="27">
        <v>26500.799999999999</v>
      </c>
      <c r="I11" s="17">
        <f>H11-G11</f>
        <v>-0.10000000000218279</v>
      </c>
      <c r="J11" s="17">
        <f>H11/G11*100-100</f>
        <v>-3.7734567506220174E-4</v>
      </c>
      <c r="K11" s="28">
        <v>26692.799999999999</v>
      </c>
      <c r="L11" s="28">
        <v>26692.7</v>
      </c>
      <c r="M11" s="17">
        <f>L11-K11</f>
        <v>-9.9999999998544808E-2</v>
      </c>
      <c r="N11" s="17">
        <f>L11/K11*100-100</f>
        <v>-3.7463285978844851E-4</v>
      </c>
    </row>
    <row r="12" spans="1:14" ht="51" x14ac:dyDescent="0.25">
      <c r="A12" s="5">
        <v>3</v>
      </c>
      <c r="B12" s="22" t="s">
        <v>65</v>
      </c>
      <c r="C12" s="27">
        <v>14666.6</v>
      </c>
      <c r="D12" s="27">
        <v>14666.6</v>
      </c>
      <c r="E12" s="17">
        <f t="shared" ref="E12:E32" si="0">D12-C12</f>
        <v>0</v>
      </c>
      <c r="F12" s="17">
        <v>0</v>
      </c>
      <c r="G12" s="27">
        <v>13781.8</v>
      </c>
      <c r="H12" s="27">
        <v>13781.816000000001</v>
      </c>
      <c r="I12" s="17">
        <f t="shared" ref="I12:I32" si="1">H12-G12</f>
        <v>1.600000000144064E-2</v>
      </c>
      <c r="J12" s="17">
        <f t="shared" ref="J12:J31" si="2">H12/G12*100-100</f>
        <v>1.1609513997257181E-4</v>
      </c>
      <c r="K12" s="28">
        <v>13600.8</v>
      </c>
      <c r="L12" s="28">
        <v>13600.84</v>
      </c>
      <c r="M12" s="17">
        <f t="shared" ref="M12:M32" si="3">L12-K12</f>
        <v>4.0000000000873115E-2</v>
      </c>
      <c r="N12" s="17">
        <f t="shared" ref="N12:N31" si="4">L12/K12*100-100</f>
        <v>2.9410034704824284E-4</v>
      </c>
    </row>
    <row r="13" spans="1:14" ht="25.5" x14ac:dyDescent="0.25">
      <c r="A13" s="5">
        <v>4</v>
      </c>
      <c r="B13" s="23" t="s">
        <v>66</v>
      </c>
      <c r="C13" s="27">
        <v>166450.29999999999</v>
      </c>
      <c r="D13" s="27">
        <v>166168.272</v>
      </c>
      <c r="E13" s="17">
        <f t="shared" si="0"/>
        <v>-282.02799999999115</v>
      </c>
      <c r="F13" s="17">
        <f t="shared" ref="F13:F31" si="5">D13/C13*100</f>
        <v>99.830563237194539</v>
      </c>
      <c r="G13" s="27">
        <v>155062.70000000001</v>
      </c>
      <c r="H13" s="27">
        <v>162036.524</v>
      </c>
      <c r="I13" s="17">
        <f t="shared" si="1"/>
        <v>6973.8239999999932</v>
      </c>
      <c r="J13" s="17">
        <f>H13/G13*100</f>
        <v>104.49742201058024</v>
      </c>
      <c r="K13" s="28">
        <v>154074.4</v>
      </c>
      <c r="L13" s="28">
        <v>183277.80100000001</v>
      </c>
      <c r="M13" s="17">
        <f t="shared" si="3"/>
        <v>29203.401000000013</v>
      </c>
      <c r="N13" s="17">
        <f>L13/K13*100</f>
        <v>118.95409036153963</v>
      </c>
    </row>
    <row r="14" spans="1:14" ht="38.25" x14ac:dyDescent="0.25">
      <c r="A14" s="5">
        <v>5</v>
      </c>
      <c r="B14" s="22" t="s">
        <v>85</v>
      </c>
      <c r="C14" s="27">
        <v>6913.6</v>
      </c>
      <c r="D14" s="27">
        <v>6913.6</v>
      </c>
      <c r="E14" s="17">
        <f t="shared" si="0"/>
        <v>0</v>
      </c>
      <c r="F14" s="17">
        <v>0</v>
      </c>
      <c r="G14" s="27">
        <v>6506</v>
      </c>
      <c r="H14" s="27">
        <v>6506</v>
      </c>
      <c r="I14" s="17">
        <f t="shared" si="1"/>
        <v>0</v>
      </c>
      <c r="J14" s="17">
        <f t="shared" si="2"/>
        <v>0</v>
      </c>
      <c r="K14" s="28">
        <v>6419.8</v>
      </c>
      <c r="L14" s="28">
        <v>6419.8</v>
      </c>
      <c r="M14" s="17">
        <f t="shared" si="3"/>
        <v>0</v>
      </c>
      <c r="N14" s="17">
        <f t="shared" si="4"/>
        <v>0</v>
      </c>
    </row>
    <row r="15" spans="1:14" ht="25.5" x14ac:dyDescent="0.25">
      <c r="A15" s="5">
        <v>6</v>
      </c>
      <c r="B15" s="22" t="s">
        <v>86</v>
      </c>
      <c r="C15" s="27">
        <v>854362.7</v>
      </c>
      <c r="D15" s="27">
        <v>854422.8</v>
      </c>
      <c r="E15" s="17">
        <f t="shared" si="0"/>
        <v>60.100000000093132</v>
      </c>
      <c r="F15" s="17">
        <v>0</v>
      </c>
      <c r="G15" s="27">
        <v>814740.3</v>
      </c>
      <c r="H15" s="27">
        <v>812625.8</v>
      </c>
      <c r="I15" s="17">
        <f t="shared" si="1"/>
        <v>-2114.5</v>
      </c>
      <c r="J15" s="17">
        <f>H15/G15*100</f>
        <v>99.740469447749177</v>
      </c>
      <c r="K15" s="28">
        <v>841094.3</v>
      </c>
      <c r="L15" s="28">
        <v>844695.70600000001</v>
      </c>
      <c r="M15" s="17">
        <f t="shared" si="3"/>
        <v>3601.405999999959</v>
      </c>
      <c r="N15" s="17">
        <f>L15/K15*100</f>
        <v>100.42818100182107</v>
      </c>
    </row>
    <row r="16" spans="1:14" ht="25.5" x14ac:dyDescent="0.25">
      <c r="A16" s="5">
        <v>7</v>
      </c>
      <c r="B16" s="22" t="s">
        <v>67</v>
      </c>
      <c r="C16" s="27">
        <v>585</v>
      </c>
      <c r="D16" s="27">
        <v>585</v>
      </c>
      <c r="E16" s="17">
        <f t="shared" si="0"/>
        <v>0</v>
      </c>
      <c r="F16" s="17">
        <v>0</v>
      </c>
      <c r="G16" s="27">
        <v>80</v>
      </c>
      <c r="H16" s="27">
        <v>80</v>
      </c>
      <c r="I16" s="17">
        <f t="shared" si="1"/>
        <v>0</v>
      </c>
      <c r="J16" s="17">
        <f t="shared" si="2"/>
        <v>0</v>
      </c>
      <c r="K16" s="28">
        <v>68</v>
      </c>
      <c r="L16" s="28">
        <v>68</v>
      </c>
      <c r="M16" s="17">
        <f t="shared" si="3"/>
        <v>0</v>
      </c>
      <c r="N16" s="17">
        <f t="shared" si="4"/>
        <v>0</v>
      </c>
    </row>
    <row r="17" spans="1:14" ht="38.25" x14ac:dyDescent="0.25">
      <c r="A17" s="5">
        <v>8</v>
      </c>
      <c r="B17" s="22" t="s">
        <v>87</v>
      </c>
      <c r="C17" s="27">
        <v>63250</v>
      </c>
      <c r="D17" s="27">
        <v>62918.7</v>
      </c>
      <c r="E17" s="17">
        <f t="shared" si="0"/>
        <v>-331.30000000000291</v>
      </c>
      <c r="F17" s="17">
        <v>0</v>
      </c>
      <c r="G17" s="27">
        <v>59062</v>
      </c>
      <c r="H17" s="27">
        <v>59061.991999999998</v>
      </c>
      <c r="I17" s="17">
        <f t="shared" si="1"/>
        <v>-8.0000000016298145E-3</v>
      </c>
      <c r="J17" s="17">
        <f t="shared" si="2"/>
        <v>-1.3545088222599588E-5</v>
      </c>
      <c r="K17" s="28">
        <v>58266.6</v>
      </c>
      <c r="L17" s="28">
        <v>58266.567000000003</v>
      </c>
      <c r="M17" s="17">
        <f t="shared" si="3"/>
        <v>-3.2999999995809048E-2</v>
      </c>
      <c r="N17" s="17">
        <f t="shared" si="4"/>
        <v>-5.6636220406858229E-5</v>
      </c>
    </row>
    <row r="18" spans="1:14" ht="38.25" x14ac:dyDescent="0.25">
      <c r="A18" s="5">
        <v>9</v>
      </c>
      <c r="B18" s="22" t="s">
        <v>68</v>
      </c>
      <c r="C18" s="27">
        <v>181.1</v>
      </c>
      <c r="D18" s="27">
        <v>181.1</v>
      </c>
      <c r="E18" s="17">
        <f t="shared" si="0"/>
        <v>0</v>
      </c>
      <c r="F18" s="17">
        <v>0</v>
      </c>
      <c r="G18" s="27">
        <v>550</v>
      </c>
      <c r="H18" s="27">
        <v>550</v>
      </c>
      <c r="I18" s="17">
        <f t="shared" si="1"/>
        <v>0</v>
      </c>
      <c r="J18" s="17">
        <f t="shared" si="2"/>
        <v>0</v>
      </c>
      <c r="K18" s="28">
        <v>500</v>
      </c>
      <c r="L18" s="28">
        <v>500</v>
      </c>
      <c r="M18" s="17">
        <f t="shared" si="3"/>
        <v>0</v>
      </c>
      <c r="N18" s="17">
        <f t="shared" si="4"/>
        <v>0</v>
      </c>
    </row>
    <row r="19" spans="1:14" ht="51" x14ac:dyDescent="0.25">
      <c r="A19" s="5">
        <v>10</v>
      </c>
      <c r="B19" s="22" t="s">
        <v>69</v>
      </c>
      <c r="C19" s="27">
        <v>86180.5</v>
      </c>
      <c r="D19" s="27">
        <v>86180.5</v>
      </c>
      <c r="E19" s="17">
        <f t="shared" si="0"/>
        <v>0</v>
      </c>
      <c r="F19" s="17">
        <v>0</v>
      </c>
      <c r="G19" s="27">
        <v>51117</v>
      </c>
      <c r="H19" s="27">
        <v>51117</v>
      </c>
      <c r="I19" s="17">
        <f t="shared" si="1"/>
        <v>0</v>
      </c>
      <c r="J19" s="17">
        <f t="shared" si="2"/>
        <v>0</v>
      </c>
      <c r="K19" s="28">
        <v>51296.9</v>
      </c>
      <c r="L19" s="28">
        <v>51296.95</v>
      </c>
      <c r="M19" s="17">
        <f t="shared" si="3"/>
        <v>4.9999999995634425E-2</v>
      </c>
      <c r="N19" s="17">
        <f t="shared" si="4"/>
        <v>9.7471777024793482E-5</v>
      </c>
    </row>
    <row r="20" spans="1:14" ht="38.25" x14ac:dyDescent="0.25">
      <c r="A20" s="5">
        <v>11</v>
      </c>
      <c r="B20" s="22" t="s">
        <v>88</v>
      </c>
      <c r="C20" s="27">
        <v>42006.400000000001</v>
      </c>
      <c r="D20" s="27">
        <v>53034.61</v>
      </c>
      <c r="E20" s="17">
        <f t="shared" si="0"/>
        <v>11028.21</v>
      </c>
      <c r="F20" s="17">
        <f t="shared" si="5"/>
        <v>126.25364230212539</v>
      </c>
      <c r="G20" s="27">
        <v>37350.199999999997</v>
      </c>
      <c r="H20" s="27">
        <v>44869.25</v>
      </c>
      <c r="I20" s="17">
        <f t="shared" si="1"/>
        <v>7519.0500000000029</v>
      </c>
      <c r="J20" s="17">
        <f>H20/G20*100</f>
        <v>120.13121750352073</v>
      </c>
      <c r="K20" s="28">
        <v>36485.1</v>
      </c>
      <c r="L20" s="28">
        <v>45118.771000000001</v>
      </c>
      <c r="M20" s="17">
        <f t="shared" si="3"/>
        <v>8633.6710000000021</v>
      </c>
      <c r="N20" s="17">
        <f>L20/K20*100</f>
        <v>123.6635530668684</v>
      </c>
    </row>
    <row r="21" spans="1:14" ht="25.5" x14ac:dyDescent="0.25">
      <c r="A21" s="5">
        <v>12</v>
      </c>
      <c r="B21" s="22" t="s">
        <v>70</v>
      </c>
      <c r="C21" s="27">
        <v>40</v>
      </c>
      <c r="D21" s="27">
        <v>40</v>
      </c>
      <c r="E21" s="17">
        <f t="shared" si="0"/>
        <v>0</v>
      </c>
      <c r="F21" s="17">
        <v>0</v>
      </c>
      <c r="G21" s="27">
        <v>23.4</v>
      </c>
      <c r="H21" s="27">
        <v>23.4</v>
      </c>
      <c r="I21" s="17">
        <f t="shared" si="1"/>
        <v>0</v>
      </c>
      <c r="J21" s="17">
        <f t="shared" si="2"/>
        <v>0</v>
      </c>
      <c r="K21" s="28">
        <v>19.899999999999999</v>
      </c>
      <c r="L21" s="28">
        <v>19.890999999999998</v>
      </c>
      <c r="M21" s="17">
        <f t="shared" si="3"/>
        <v>-9.0000000000003411E-3</v>
      </c>
      <c r="N21" s="17">
        <f t="shared" si="4"/>
        <v>-4.5226130653261976E-2</v>
      </c>
    </row>
    <row r="22" spans="1:14" ht="38.25" x14ac:dyDescent="0.25">
      <c r="A22" s="5">
        <v>14</v>
      </c>
      <c r="B22" s="22" t="s">
        <v>89</v>
      </c>
      <c r="C22" s="27">
        <v>40</v>
      </c>
      <c r="D22" s="27">
        <v>40</v>
      </c>
      <c r="E22" s="17">
        <f t="shared" si="0"/>
        <v>0</v>
      </c>
      <c r="F22" s="17">
        <v>0</v>
      </c>
      <c r="G22" s="27">
        <v>40</v>
      </c>
      <c r="H22" s="27">
        <v>40</v>
      </c>
      <c r="I22" s="17">
        <f t="shared" si="1"/>
        <v>0</v>
      </c>
      <c r="J22" s="17">
        <f t="shared" si="2"/>
        <v>0</v>
      </c>
      <c r="K22" s="28">
        <v>40</v>
      </c>
      <c r="L22" s="28">
        <v>40</v>
      </c>
      <c r="M22" s="17">
        <f t="shared" si="3"/>
        <v>0</v>
      </c>
      <c r="N22" s="17">
        <f t="shared" si="4"/>
        <v>0</v>
      </c>
    </row>
    <row r="23" spans="1:14" ht="38.25" x14ac:dyDescent="0.25">
      <c r="A23" s="5">
        <v>15</v>
      </c>
      <c r="B23" s="22" t="s">
        <v>71</v>
      </c>
      <c r="C23" s="27">
        <v>0</v>
      </c>
      <c r="D23" s="27">
        <v>0</v>
      </c>
      <c r="E23" s="17">
        <f t="shared" si="0"/>
        <v>0</v>
      </c>
      <c r="F23" s="17">
        <v>0</v>
      </c>
      <c r="G23" s="27">
        <v>0</v>
      </c>
      <c r="H23" s="27">
        <v>0</v>
      </c>
      <c r="I23" s="17">
        <f t="shared" si="1"/>
        <v>0</v>
      </c>
      <c r="J23" s="17">
        <v>0</v>
      </c>
      <c r="K23" s="28">
        <v>0</v>
      </c>
      <c r="L23" s="28">
        <v>0</v>
      </c>
      <c r="M23" s="17">
        <f t="shared" si="3"/>
        <v>0</v>
      </c>
      <c r="N23" s="17">
        <v>0</v>
      </c>
    </row>
    <row r="24" spans="1:14" ht="25.5" x14ac:dyDescent="0.25">
      <c r="A24" s="5">
        <v>16</v>
      </c>
      <c r="B24" s="22" t="s">
        <v>90</v>
      </c>
      <c r="C24" s="27">
        <v>288</v>
      </c>
      <c r="D24" s="27">
        <v>288</v>
      </c>
      <c r="E24" s="17">
        <f t="shared" si="0"/>
        <v>0</v>
      </c>
      <c r="F24" s="17">
        <f t="shared" si="5"/>
        <v>100</v>
      </c>
      <c r="G24" s="27">
        <v>288</v>
      </c>
      <c r="H24" s="27">
        <v>288</v>
      </c>
      <c r="I24" s="17">
        <f t="shared" si="1"/>
        <v>0</v>
      </c>
      <c r="J24" s="17">
        <f t="shared" si="2"/>
        <v>0</v>
      </c>
      <c r="K24" s="28">
        <v>252</v>
      </c>
      <c r="L24" s="28">
        <v>252</v>
      </c>
      <c r="M24" s="17">
        <f t="shared" si="3"/>
        <v>0</v>
      </c>
      <c r="N24" s="17">
        <f t="shared" si="4"/>
        <v>0</v>
      </c>
    </row>
    <row r="25" spans="1:14" ht="38.25" x14ac:dyDescent="0.25">
      <c r="A25" s="5">
        <v>17</v>
      </c>
      <c r="B25" s="22" t="s">
        <v>91</v>
      </c>
      <c r="C25" s="27">
        <v>10172.799999999999</v>
      </c>
      <c r="D25" s="27">
        <v>40223.591999999997</v>
      </c>
      <c r="E25" s="17">
        <f t="shared" si="0"/>
        <v>30050.791999999998</v>
      </c>
      <c r="F25" s="17" t="s">
        <v>121</v>
      </c>
      <c r="G25" s="27">
        <v>10778.6</v>
      </c>
      <c r="H25" s="27">
        <v>50378.6</v>
      </c>
      <c r="I25" s="17">
        <f t="shared" si="1"/>
        <v>39600</v>
      </c>
      <c r="J25" s="17" t="s">
        <v>129</v>
      </c>
      <c r="K25" s="28">
        <v>10778.6</v>
      </c>
      <c r="L25" s="28">
        <v>50378.6</v>
      </c>
      <c r="M25" s="17">
        <f t="shared" si="3"/>
        <v>39600</v>
      </c>
      <c r="N25" s="17" t="s">
        <v>129</v>
      </c>
    </row>
    <row r="26" spans="1:14" ht="25.5" x14ac:dyDescent="0.25">
      <c r="A26" s="5">
        <v>18</v>
      </c>
      <c r="B26" s="22" t="s">
        <v>106</v>
      </c>
      <c r="C26" s="27">
        <v>220.5</v>
      </c>
      <c r="D26" s="27">
        <v>220.5</v>
      </c>
      <c r="E26" s="17">
        <f t="shared" si="0"/>
        <v>0</v>
      </c>
      <c r="F26" s="17">
        <v>0</v>
      </c>
      <c r="G26" s="27">
        <v>130</v>
      </c>
      <c r="H26" s="27">
        <v>130</v>
      </c>
      <c r="I26" s="17">
        <f t="shared" si="1"/>
        <v>0</v>
      </c>
      <c r="J26" s="17">
        <f t="shared" si="2"/>
        <v>0</v>
      </c>
      <c r="K26" s="28">
        <v>110.5</v>
      </c>
      <c r="L26" s="28">
        <v>110.5</v>
      </c>
      <c r="M26" s="17">
        <f t="shared" si="3"/>
        <v>0</v>
      </c>
      <c r="N26" s="17">
        <f t="shared" si="4"/>
        <v>0</v>
      </c>
    </row>
    <row r="27" spans="1:14" ht="25.5" x14ac:dyDescent="0.25">
      <c r="A27" s="5">
        <v>20</v>
      </c>
      <c r="B27" s="22" t="s">
        <v>72</v>
      </c>
      <c r="C27" s="27">
        <v>0</v>
      </c>
      <c r="D27" s="27">
        <v>19603.32</v>
      </c>
      <c r="E27" s="17">
        <f t="shared" si="0"/>
        <v>19603.32</v>
      </c>
      <c r="F27" s="17">
        <v>100</v>
      </c>
      <c r="G27" s="27">
        <v>0</v>
      </c>
      <c r="H27" s="27">
        <v>0</v>
      </c>
      <c r="I27" s="17">
        <f t="shared" si="1"/>
        <v>0</v>
      </c>
      <c r="J27" s="17">
        <v>0</v>
      </c>
      <c r="K27" s="28">
        <v>1046.5</v>
      </c>
      <c r="L27" s="28">
        <v>0</v>
      </c>
      <c r="M27" s="17">
        <f t="shared" si="3"/>
        <v>-1046.5</v>
      </c>
      <c r="N27" s="17">
        <v>-100</v>
      </c>
    </row>
    <row r="28" spans="1:14" ht="38.25" x14ac:dyDescent="0.25">
      <c r="A28" s="5">
        <v>21</v>
      </c>
      <c r="B28" s="22" t="s">
        <v>92</v>
      </c>
      <c r="C28" s="27">
        <v>200</v>
      </c>
      <c r="D28" s="27">
        <v>200</v>
      </c>
      <c r="E28" s="17">
        <f t="shared" si="0"/>
        <v>0</v>
      </c>
      <c r="F28" s="17">
        <v>0</v>
      </c>
      <c r="G28" s="27">
        <v>117</v>
      </c>
      <c r="H28" s="27">
        <v>117</v>
      </c>
      <c r="I28" s="17">
        <f t="shared" si="1"/>
        <v>0</v>
      </c>
      <c r="J28" s="17">
        <f t="shared" si="2"/>
        <v>0</v>
      </c>
      <c r="K28" s="28">
        <v>100</v>
      </c>
      <c r="L28" s="28">
        <v>100</v>
      </c>
      <c r="M28" s="17">
        <f t="shared" si="3"/>
        <v>0</v>
      </c>
      <c r="N28" s="17">
        <f t="shared" si="4"/>
        <v>0</v>
      </c>
    </row>
    <row r="29" spans="1:14" ht="38.25" x14ac:dyDescent="0.25">
      <c r="A29" s="31">
        <v>22</v>
      </c>
      <c r="B29" s="22" t="s">
        <v>73</v>
      </c>
      <c r="C29" s="27">
        <v>780</v>
      </c>
      <c r="D29" s="27">
        <v>5398.1772000000001</v>
      </c>
      <c r="E29" s="17">
        <f t="shared" si="0"/>
        <v>4618.1772000000001</v>
      </c>
      <c r="F29" s="17" t="s">
        <v>122</v>
      </c>
      <c r="G29" s="27">
        <v>780</v>
      </c>
      <c r="H29" s="27">
        <v>6022.5303299999996</v>
      </c>
      <c r="I29" s="17">
        <f t="shared" si="1"/>
        <v>5242.5303299999996</v>
      </c>
      <c r="J29" s="17" t="s">
        <v>128</v>
      </c>
      <c r="K29" s="28">
        <v>780</v>
      </c>
      <c r="L29" s="28">
        <v>6206.8574699999999</v>
      </c>
      <c r="M29" s="17">
        <f t="shared" si="3"/>
        <v>5426.8574699999999</v>
      </c>
      <c r="N29" s="17" t="s">
        <v>122</v>
      </c>
    </row>
    <row r="30" spans="1:14" ht="25.5" x14ac:dyDescent="0.25">
      <c r="A30" s="31">
        <v>26</v>
      </c>
      <c r="B30" s="22" t="s">
        <v>74</v>
      </c>
      <c r="C30" s="27">
        <v>600</v>
      </c>
      <c r="D30" s="27">
        <v>600</v>
      </c>
      <c r="E30" s="17">
        <f t="shared" si="0"/>
        <v>0</v>
      </c>
      <c r="F30" s="17">
        <v>0</v>
      </c>
      <c r="G30" s="27">
        <v>351</v>
      </c>
      <c r="H30" s="27">
        <v>351</v>
      </c>
      <c r="I30" s="17">
        <f t="shared" si="1"/>
        <v>0</v>
      </c>
      <c r="J30" s="17">
        <f t="shared" si="2"/>
        <v>0</v>
      </c>
      <c r="K30" s="28">
        <v>300</v>
      </c>
      <c r="L30" s="28">
        <v>300</v>
      </c>
      <c r="M30" s="17">
        <f t="shared" si="3"/>
        <v>0</v>
      </c>
      <c r="N30" s="17">
        <f t="shared" si="4"/>
        <v>0</v>
      </c>
    </row>
    <row r="31" spans="1:14" ht="51" x14ac:dyDescent="0.25">
      <c r="A31" s="31">
        <v>28</v>
      </c>
      <c r="B31" s="22" t="s">
        <v>75</v>
      </c>
      <c r="C31" s="27">
        <v>16515</v>
      </c>
      <c r="D31" s="27">
        <v>17616</v>
      </c>
      <c r="E31" s="17">
        <f t="shared" si="0"/>
        <v>1101</v>
      </c>
      <c r="F31" s="17">
        <f t="shared" si="5"/>
        <v>106.66666666666667</v>
      </c>
      <c r="G31" s="27">
        <v>15414</v>
      </c>
      <c r="H31" s="27">
        <v>15414</v>
      </c>
      <c r="I31" s="17">
        <f t="shared" si="1"/>
        <v>0</v>
      </c>
      <c r="J31" s="17">
        <f t="shared" si="2"/>
        <v>0</v>
      </c>
      <c r="K31" s="28">
        <v>15414</v>
      </c>
      <c r="L31" s="28">
        <v>15414</v>
      </c>
      <c r="M31" s="17">
        <f t="shared" si="3"/>
        <v>0</v>
      </c>
      <c r="N31" s="17">
        <f t="shared" si="4"/>
        <v>0</v>
      </c>
    </row>
    <row r="32" spans="1:14" x14ac:dyDescent="0.25">
      <c r="A32" s="30"/>
      <c r="B32" s="15" t="s">
        <v>94</v>
      </c>
      <c r="C32" s="27">
        <f>SUM(C11:C31)</f>
        <v>1289775.5</v>
      </c>
      <c r="D32" s="27">
        <f>SUM(D11:D31)</f>
        <v>1355700.7712000003</v>
      </c>
      <c r="E32" s="29">
        <f t="shared" si="0"/>
        <v>65925.271200000308</v>
      </c>
      <c r="F32" s="29">
        <f>D32/C32*100</f>
        <v>105.11137567739503</v>
      </c>
      <c r="G32" s="27">
        <f>SUM(G11:G31)</f>
        <v>1192672.9000000001</v>
      </c>
      <c r="H32" s="27">
        <f>SUM(H11:H31)</f>
        <v>1249893.71233</v>
      </c>
      <c r="I32" s="17">
        <f t="shared" si="1"/>
        <v>57220.81232999987</v>
      </c>
      <c r="J32" s="17">
        <f>H32/G32*100</f>
        <v>104.79769535553291</v>
      </c>
      <c r="K32" s="27">
        <f>SUM(K11:K31)</f>
        <v>1217340.2000000002</v>
      </c>
      <c r="L32" s="27">
        <f>SUM(L11:L31)</f>
        <v>1302758.9834700001</v>
      </c>
      <c r="M32" s="17">
        <f t="shared" si="3"/>
        <v>85418.783469999908</v>
      </c>
      <c r="N32" s="17">
        <f>L32/K32*100</f>
        <v>107.0168374847064</v>
      </c>
    </row>
    <row r="33" spans="1:14" x14ac:dyDescent="0.25">
      <c r="A33" s="81" t="s">
        <v>95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40"/>
      <c r="M33" s="48"/>
      <c r="N33" s="49"/>
    </row>
    <row r="34" spans="1:14" ht="25.5" x14ac:dyDescent="0.25">
      <c r="A34" s="5">
        <v>1</v>
      </c>
      <c r="B34" s="24" t="s">
        <v>2</v>
      </c>
      <c r="C34" s="33">
        <v>2039.2</v>
      </c>
      <c r="D34" s="33">
        <v>2039.2</v>
      </c>
      <c r="E34" s="21">
        <f t="shared" ref="E34:E46" si="6">D34-C34</f>
        <v>0</v>
      </c>
      <c r="F34" s="21">
        <f t="shared" ref="F34:F42" si="7">D34/C34*100-100</f>
        <v>0</v>
      </c>
      <c r="G34" s="51">
        <v>2039.2</v>
      </c>
      <c r="H34" s="51">
        <v>2039.2</v>
      </c>
      <c r="I34" s="21">
        <f t="shared" ref="I34:I44" si="8">H34-G34</f>
        <v>0</v>
      </c>
      <c r="J34" s="21">
        <f t="shared" ref="J34:J36" si="9">H34/G34*100-100</f>
        <v>0</v>
      </c>
      <c r="K34" s="52">
        <v>2039.2</v>
      </c>
      <c r="L34" s="53">
        <v>2039.2</v>
      </c>
      <c r="M34" s="21">
        <f t="shared" ref="M34:M44" si="10">L34-K34</f>
        <v>0</v>
      </c>
      <c r="N34" s="21">
        <f t="shared" ref="N34:N36" si="11">L34/K34*100-100</f>
        <v>0</v>
      </c>
    </row>
    <row r="35" spans="1:14" x14ac:dyDescent="0.25">
      <c r="A35" s="5">
        <v>2</v>
      </c>
      <c r="B35" s="24" t="s">
        <v>77</v>
      </c>
      <c r="C35" s="33">
        <v>7151.5</v>
      </c>
      <c r="D35" s="33">
        <v>7151.5</v>
      </c>
      <c r="E35" s="21">
        <f t="shared" si="6"/>
        <v>0</v>
      </c>
      <c r="F35" s="21">
        <f t="shared" si="7"/>
        <v>0</v>
      </c>
      <c r="G35" s="51">
        <v>6567.5</v>
      </c>
      <c r="H35" s="51">
        <v>6567.5469999999996</v>
      </c>
      <c r="I35" s="21">
        <f t="shared" si="8"/>
        <v>4.6999999999570719E-2</v>
      </c>
      <c r="J35" s="21">
        <f t="shared" si="9"/>
        <v>7.1564522268374731E-4</v>
      </c>
      <c r="K35" s="52">
        <v>6468.9</v>
      </c>
      <c r="L35" s="53">
        <v>6468.94</v>
      </c>
      <c r="M35" s="21">
        <f t="shared" si="10"/>
        <v>3.999999999996362E-2</v>
      </c>
      <c r="N35" s="21">
        <f t="shared" si="11"/>
        <v>6.1834314952591285E-4</v>
      </c>
    </row>
    <row r="36" spans="1:14" x14ac:dyDescent="0.25">
      <c r="A36" s="5">
        <v>3</v>
      </c>
      <c r="B36" s="24" t="s">
        <v>78</v>
      </c>
      <c r="C36" s="33">
        <v>1000</v>
      </c>
      <c r="D36" s="33">
        <v>350</v>
      </c>
      <c r="E36" s="21">
        <f t="shared" si="6"/>
        <v>-650</v>
      </c>
      <c r="F36" s="21">
        <f t="shared" si="7"/>
        <v>-65</v>
      </c>
      <c r="G36" s="51">
        <v>500</v>
      </c>
      <c r="H36" s="51">
        <v>500</v>
      </c>
      <c r="I36" s="21">
        <f t="shared" si="8"/>
        <v>0</v>
      </c>
      <c r="J36" s="21">
        <f t="shared" si="9"/>
        <v>0</v>
      </c>
      <c r="K36" s="52">
        <v>500</v>
      </c>
      <c r="L36" s="53">
        <v>500</v>
      </c>
      <c r="M36" s="21">
        <f t="shared" si="10"/>
        <v>0</v>
      </c>
      <c r="N36" s="21">
        <f t="shared" si="11"/>
        <v>0</v>
      </c>
    </row>
    <row r="37" spans="1:14" x14ac:dyDescent="0.25">
      <c r="A37" s="5">
        <v>4</v>
      </c>
      <c r="B37" s="24" t="s">
        <v>79</v>
      </c>
      <c r="C37" s="33">
        <v>0</v>
      </c>
      <c r="D37" s="33">
        <v>0</v>
      </c>
      <c r="E37" s="21">
        <f t="shared" si="6"/>
        <v>0</v>
      </c>
      <c r="F37" s="21">
        <v>0</v>
      </c>
      <c r="G37" s="51">
        <v>0</v>
      </c>
      <c r="H37" s="51">
        <v>0</v>
      </c>
      <c r="I37" s="21">
        <f t="shared" si="8"/>
        <v>0</v>
      </c>
      <c r="J37" s="21">
        <v>0</v>
      </c>
      <c r="K37" s="52">
        <v>0</v>
      </c>
      <c r="L37" s="53">
        <v>0</v>
      </c>
      <c r="M37" s="21">
        <f t="shared" si="10"/>
        <v>0</v>
      </c>
      <c r="N37" s="21">
        <v>0</v>
      </c>
    </row>
    <row r="38" spans="1:14" ht="25.5" x14ac:dyDescent="0.25">
      <c r="A38" s="5">
        <v>5</v>
      </c>
      <c r="B38" s="24" t="s">
        <v>80</v>
      </c>
      <c r="C38" s="33">
        <v>9.1999999999999993</v>
      </c>
      <c r="D38" s="33">
        <v>9.1999999999999993</v>
      </c>
      <c r="E38" s="21">
        <f t="shared" si="6"/>
        <v>0</v>
      </c>
      <c r="F38" s="21">
        <f t="shared" si="7"/>
        <v>0</v>
      </c>
      <c r="G38" s="51">
        <v>9.8000000000000007</v>
      </c>
      <c r="H38" s="51">
        <v>9.8000000000000007</v>
      </c>
      <c r="I38" s="21">
        <f t="shared" si="8"/>
        <v>0</v>
      </c>
      <c r="J38" s="21">
        <f t="shared" ref="J38:J39" si="12">H38/G38*100-100</f>
        <v>0</v>
      </c>
      <c r="K38" s="52">
        <v>57.4</v>
      </c>
      <c r="L38" s="53">
        <v>57.4</v>
      </c>
      <c r="M38" s="21">
        <f t="shared" si="10"/>
        <v>0</v>
      </c>
      <c r="N38" s="21">
        <f t="shared" ref="N38:N39" si="13">L38/K38*100-100</f>
        <v>0</v>
      </c>
    </row>
    <row r="39" spans="1:14" ht="25.5" x14ac:dyDescent="0.25">
      <c r="A39" s="5">
        <v>6</v>
      </c>
      <c r="B39" s="24" t="s">
        <v>81</v>
      </c>
      <c r="C39" s="33">
        <v>2674.9</v>
      </c>
      <c r="D39" s="33">
        <v>2674.9</v>
      </c>
      <c r="E39" s="21">
        <f t="shared" si="6"/>
        <v>0</v>
      </c>
      <c r="F39" s="21">
        <f t="shared" si="7"/>
        <v>0</v>
      </c>
      <c r="G39" s="51">
        <v>2691.1</v>
      </c>
      <c r="H39" s="51">
        <v>2691.12</v>
      </c>
      <c r="I39" s="21">
        <f t="shared" si="8"/>
        <v>1.999999999998181E-2</v>
      </c>
      <c r="J39" s="21">
        <f t="shared" si="12"/>
        <v>7.431905168857611E-4</v>
      </c>
      <c r="K39" s="52">
        <v>2708.5</v>
      </c>
      <c r="L39" s="53">
        <v>2708.48</v>
      </c>
      <c r="M39" s="21">
        <f t="shared" si="10"/>
        <v>-1.999999999998181E-2</v>
      </c>
      <c r="N39" s="21">
        <f t="shared" si="13"/>
        <v>-7.3841609746239101E-4</v>
      </c>
    </row>
    <row r="40" spans="1:14" ht="24.75" customHeight="1" x14ac:dyDescent="0.25">
      <c r="A40" s="5">
        <v>7</v>
      </c>
      <c r="B40" s="24" t="s">
        <v>82</v>
      </c>
      <c r="C40" s="33">
        <v>0</v>
      </c>
      <c r="D40" s="33">
        <v>0</v>
      </c>
      <c r="E40" s="21">
        <f t="shared" si="6"/>
        <v>0</v>
      </c>
      <c r="F40" s="21">
        <v>0</v>
      </c>
      <c r="G40" s="51">
        <v>0</v>
      </c>
      <c r="H40" s="51">
        <v>0</v>
      </c>
      <c r="I40" s="21">
        <f t="shared" si="8"/>
        <v>0</v>
      </c>
      <c r="J40" s="21">
        <v>0</v>
      </c>
      <c r="K40" s="51">
        <v>0</v>
      </c>
      <c r="L40" s="54">
        <v>0</v>
      </c>
      <c r="M40" s="21">
        <f t="shared" si="10"/>
        <v>0</v>
      </c>
      <c r="N40" s="21">
        <v>0</v>
      </c>
    </row>
    <row r="41" spans="1:14" x14ac:dyDescent="0.25">
      <c r="A41" s="5">
        <v>8</v>
      </c>
      <c r="B41" s="24" t="s">
        <v>83</v>
      </c>
      <c r="C41" s="33">
        <v>0</v>
      </c>
      <c r="D41" s="33">
        <v>0</v>
      </c>
      <c r="E41" s="21">
        <f t="shared" si="6"/>
        <v>0</v>
      </c>
      <c r="F41" s="21">
        <v>0</v>
      </c>
      <c r="G41" s="51">
        <v>0</v>
      </c>
      <c r="H41" s="51">
        <v>0</v>
      </c>
      <c r="I41" s="21">
        <f t="shared" si="8"/>
        <v>0</v>
      </c>
      <c r="J41" s="21">
        <v>0</v>
      </c>
      <c r="K41" s="52">
        <v>0</v>
      </c>
      <c r="L41" s="53">
        <v>0</v>
      </c>
      <c r="M41" s="21">
        <f t="shared" si="10"/>
        <v>0</v>
      </c>
      <c r="N41" s="21">
        <v>0</v>
      </c>
    </row>
    <row r="42" spans="1:14" x14ac:dyDescent="0.25">
      <c r="A42" s="26">
        <v>9</v>
      </c>
      <c r="B42" s="24" t="s">
        <v>84</v>
      </c>
      <c r="C42" s="34">
        <v>1000</v>
      </c>
      <c r="D42" s="34">
        <v>1000</v>
      </c>
      <c r="E42" s="21">
        <f t="shared" si="6"/>
        <v>0</v>
      </c>
      <c r="F42" s="21">
        <f t="shared" si="7"/>
        <v>0</v>
      </c>
      <c r="G42" s="52">
        <v>585</v>
      </c>
      <c r="H42" s="52">
        <v>0</v>
      </c>
      <c r="I42" s="21">
        <f t="shared" si="8"/>
        <v>-585</v>
      </c>
      <c r="J42" s="21">
        <f>H42/G42*100</f>
        <v>0</v>
      </c>
      <c r="K42" s="52">
        <v>497.2</v>
      </c>
      <c r="L42" s="53">
        <v>0</v>
      </c>
      <c r="M42" s="21">
        <f t="shared" si="10"/>
        <v>-497.2</v>
      </c>
      <c r="N42" s="21">
        <f>L42/K42*100</f>
        <v>0</v>
      </c>
    </row>
    <row r="43" spans="1:14" x14ac:dyDescent="0.25">
      <c r="A43" s="26">
        <v>10</v>
      </c>
      <c r="B43" s="24" t="s">
        <v>93</v>
      </c>
      <c r="C43" s="34">
        <v>0</v>
      </c>
      <c r="D43" s="34">
        <v>0</v>
      </c>
      <c r="E43" s="21">
        <f t="shared" si="6"/>
        <v>0</v>
      </c>
      <c r="F43" s="21">
        <v>0</v>
      </c>
      <c r="G43" s="52">
        <v>1659.4</v>
      </c>
      <c r="H43" s="52">
        <v>1659.4</v>
      </c>
      <c r="I43" s="21">
        <f t="shared" si="8"/>
        <v>0</v>
      </c>
      <c r="J43" s="21">
        <v>0</v>
      </c>
      <c r="K43" s="52">
        <v>0</v>
      </c>
      <c r="L43" s="53">
        <v>0</v>
      </c>
      <c r="M43" s="21">
        <f t="shared" si="10"/>
        <v>0</v>
      </c>
      <c r="N43" s="21">
        <v>0</v>
      </c>
    </row>
    <row r="44" spans="1:14" ht="38.25" x14ac:dyDescent="0.25">
      <c r="A44" s="26">
        <v>11</v>
      </c>
      <c r="B44" s="24" t="s">
        <v>76</v>
      </c>
      <c r="C44" s="34">
        <v>50</v>
      </c>
      <c r="D44" s="34">
        <v>50</v>
      </c>
      <c r="E44" s="21">
        <f t="shared" si="6"/>
        <v>0</v>
      </c>
      <c r="F44" s="21">
        <v>0</v>
      </c>
      <c r="G44" s="52">
        <v>50</v>
      </c>
      <c r="H44" s="52">
        <v>50</v>
      </c>
      <c r="I44" s="21">
        <f t="shared" si="8"/>
        <v>0</v>
      </c>
      <c r="J44" s="21">
        <v>0</v>
      </c>
      <c r="K44" s="52">
        <v>50</v>
      </c>
      <c r="L44" s="53">
        <v>50</v>
      </c>
      <c r="M44" s="21">
        <f t="shared" si="10"/>
        <v>0</v>
      </c>
      <c r="N44" s="21">
        <v>0</v>
      </c>
    </row>
    <row r="45" spans="1:14" x14ac:dyDescent="0.25">
      <c r="A45" s="82" t="s">
        <v>101</v>
      </c>
      <c r="B45" s="83"/>
      <c r="C45" s="28">
        <f>SUM(C34:C44)</f>
        <v>13924.800000000001</v>
      </c>
      <c r="D45" s="28">
        <f>SUM(D34:D44)</f>
        <v>13274.800000000001</v>
      </c>
      <c r="E45" s="29">
        <f t="shared" si="6"/>
        <v>-650</v>
      </c>
      <c r="F45" s="29">
        <f>D45/C45*100</f>
        <v>95.332069401355852</v>
      </c>
      <c r="G45" s="28">
        <f>SUM(G34:G44)</f>
        <v>14102</v>
      </c>
      <c r="H45" s="28">
        <f>SUM(H34:H44)</f>
        <v>13517.066999999997</v>
      </c>
      <c r="I45" s="29">
        <f t="shared" ref="I45:I46" si="14">H45-G45</f>
        <v>-584.93300000000272</v>
      </c>
      <c r="J45" s="29">
        <f>H45/G45*100</f>
        <v>95.852127357821573</v>
      </c>
      <c r="K45" s="55">
        <f>SUM(K34:K44)</f>
        <v>12321.2</v>
      </c>
      <c r="L45" s="28">
        <f>SUM(L34:L44)</f>
        <v>11824.019999999999</v>
      </c>
      <c r="M45" s="29">
        <f t="shared" ref="M45:M46" si="15">L45-K45</f>
        <v>-497.18000000000211</v>
      </c>
      <c r="N45" s="29">
        <f>L45/K45*100</f>
        <v>95.9648410869071</v>
      </c>
    </row>
    <row r="46" spans="1:14" x14ac:dyDescent="0.25">
      <c r="A46" s="84" t="s">
        <v>102</v>
      </c>
      <c r="B46" s="83"/>
      <c r="C46" s="35">
        <f>C32+C45</f>
        <v>1303700.3</v>
      </c>
      <c r="D46" s="35">
        <f>D32+D45</f>
        <v>1368975.5712000004</v>
      </c>
      <c r="E46" s="36">
        <f t="shared" si="6"/>
        <v>65275.271200000308</v>
      </c>
      <c r="F46" s="36">
        <f>D46/C46*100</f>
        <v>105.00692307887023</v>
      </c>
      <c r="G46" s="37">
        <f>G32+G45</f>
        <v>1206774.9000000001</v>
      </c>
      <c r="H46" s="35">
        <f>H32+H45</f>
        <v>1263410.77933</v>
      </c>
      <c r="I46" s="36">
        <f t="shared" si="14"/>
        <v>56635.879329999909</v>
      </c>
      <c r="J46" s="36">
        <f>H46/G46*100</f>
        <v>104.69316020162501</v>
      </c>
      <c r="K46" s="56">
        <f>K32+K45</f>
        <v>1229661.4000000001</v>
      </c>
      <c r="L46" s="35">
        <f>L32+L45</f>
        <v>1314583.0034700001</v>
      </c>
      <c r="M46" s="36">
        <f t="shared" si="15"/>
        <v>84921.603469999973</v>
      </c>
      <c r="N46" s="36">
        <f>L46/K46*100</f>
        <v>106.90609654576456</v>
      </c>
    </row>
    <row r="47" spans="1:14" s="61" customFormat="1" x14ac:dyDescent="0.25">
      <c r="A47" s="58"/>
      <c r="B47" s="57" t="s">
        <v>119</v>
      </c>
      <c r="C47" s="59"/>
      <c r="D47" s="59"/>
      <c r="E47" s="59"/>
      <c r="F47" s="59"/>
      <c r="G47" s="59">
        <v>13700</v>
      </c>
      <c r="H47" s="59">
        <v>13700</v>
      </c>
      <c r="I47" s="59"/>
      <c r="J47" s="59"/>
      <c r="K47" s="59">
        <v>27700</v>
      </c>
      <c r="L47" s="59">
        <v>27700</v>
      </c>
      <c r="M47" s="60"/>
      <c r="N47" s="59"/>
    </row>
    <row r="48" spans="1:14" s="67" customFormat="1" ht="27" customHeight="1" x14ac:dyDescent="0.25">
      <c r="A48" s="62"/>
      <c r="B48" s="63" t="s">
        <v>120</v>
      </c>
      <c r="C48" s="65">
        <f>C46</f>
        <v>1303700.3</v>
      </c>
      <c r="D48" s="65">
        <f>D46</f>
        <v>1368975.5712000004</v>
      </c>
      <c r="E48" s="64">
        <f t="shared" ref="E48" si="16">D48-C48</f>
        <v>65275.271200000308</v>
      </c>
      <c r="F48" s="64">
        <f>D48/C48*100</f>
        <v>105.00692307887023</v>
      </c>
      <c r="G48" s="65">
        <f>SUM(G46:G47)</f>
        <v>1220474.9000000001</v>
      </c>
      <c r="H48" s="65">
        <f>SUM(H46:H47)</f>
        <v>1277110.77933</v>
      </c>
      <c r="I48" s="66">
        <f t="shared" ref="I48" si="17">H48-G48</f>
        <v>56635.879329999909</v>
      </c>
      <c r="J48" s="64">
        <f>H48/G48*100</f>
        <v>104.6404788275449</v>
      </c>
      <c r="K48" s="65">
        <f>SUM(K46:K47)</f>
        <v>1257361.4000000001</v>
      </c>
      <c r="L48" s="65">
        <f>SUM(L46:L47)</f>
        <v>1342283.0034700001</v>
      </c>
      <c r="M48" s="66">
        <f t="shared" ref="M48" si="18">L48-K48</f>
        <v>84921.603469999973</v>
      </c>
      <c r="N48" s="64">
        <f>L48/K48*100</f>
        <v>106.75395343534484</v>
      </c>
    </row>
  </sheetData>
  <mergeCells count="18">
    <mergeCell ref="A33:K33"/>
    <mergeCell ref="A45:B45"/>
    <mergeCell ref="A46:B46"/>
    <mergeCell ref="H7:H9"/>
    <mergeCell ref="I7:J8"/>
    <mergeCell ref="K1:N2"/>
    <mergeCell ref="A4:N4"/>
    <mergeCell ref="A5:N5"/>
    <mergeCell ref="G6:K6"/>
    <mergeCell ref="A7:A9"/>
    <mergeCell ref="B7:B9"/>
    <mergeCell ref="C7:C9"/>
    <mergeCell ref="D7:D9"/>
    <mergeCell ref="E7:F8"/>
    <mergeCell ref="G7:G9"/>
    <mergeCell ref="K7:K9"/>
    <mergeCell ref="M7:N8"/>
    <mergeCell ref="L7:L9"/>
  </mergeCells>
  <pageMargins left="0.9055118110236221" right="0.39370078740157483" top="0.55118110236220474" bottom="0.55118110236220474" header="0.51181102362204722" footer="0.11811023622047245"/>
  <pageSetup paperSize="9" scale="55" fitToHeight="0" orientation="landscape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view="pageBreakPreview" zoomScale="64" zoomScaleNormal="69" zoomScaleSheetLayoutView="64" workbookViewId="0">
      <selection activeCell="O53" sqref="O53"/>
    </sheetView>
  </sheetViews>
  <sheetFormatPr defaultRowHeight="15" x14ac:dyDescent="0.25"/>
  <cols>
    <col min="1" max="1" width="34" style="1" customWidth="1"/>
    <col min="2" max="2" width="7" style="2" customWidth="1"/>
    <col min="3" max="3" width="9.7109375" style="2" customWidth="1"/>
    <col min="4" max="5" width="13.5703125" style="1" customWidth="1"/>
    <col min="6" max="6" width="11.5703125" style="1" customWidth="1"/>
    <col min="7" max="7" width="10.85546875" style="1" customWidth="1"/>
    <col min="8" max="9" width="15.140625" style="43" customWidth="1"/>
    <col min="10" max="10" width="12.42578125" style="43" customWidth="1"/>
    <col min="11" max="11" width="11.5703125" style="43" customWidth="1"/>
    <col min="12" max="12" width="15.140625" style="43" customWidth="1"/>
    <col min="13" max="13" width="15.7109375" style="43" customWidth="1"/>
    <col min="14" max="14" width="12.85546875" style="43" customWidth="1"/>
    <col min="15" max="15" width="12" style="43" customWidth="1"/>
  </cols>
  <sheetData>
    <row r="1" spans="1:15" ht="15" customHeight="1" x14ac:dyDescent="0.25">
      <c r="L1" s="72" t="s">
        <v>123</v>
      </c>
      <c r="M1" s="73"/>
      <c r="N1" s="73"/>
      <c r="O1" s="73"/>
    </row>
    <row r="2" spans="1:15" ht="30" customHeight="1" x14ac:dyDescent="0.25">
      <c r="L2" s="73"/>
      <c r="M2" s="73"/>
      <c r="N2" s="73"/>
      <c r="O2" s="73"/>
    </row>
    <row r="3" spans="1:15" ht="15.75" x14ac:dyDescent="0.25">
      <c r="A3" s="85" t="s">
        <v>125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6" spans="1:15" ht="15" customHeight="1" x14ac:dyDescent="0.25">
      <c r="A6" s="79" t="s">
        <v>59</v>
      </c>
      <c r="B6" s="91" t="s">
        <v>60</v>
      </c>
      <c r="C6" s="91" t="s">
        <v>61</v>
      </c>
      <c r="D6" s="91" t="s">
        <v>107</v>
      </c>
      <c r="E6" s="91" t="s">
        <v>57</v>
      </c>
      <c r="F6" s="94" t="s">
        <v>58</v>
      </c>
      <c r="G6" s="95"/>
      <c r="H6" s="86" t="s">
        <v>62</v>
      </c>
      <c r="I6" s="86" t="s">
        <v>62</v>
      </c>
      <c r="J6" s="88" t="s">
        <v>58</v>
      </c>
      <c r="K6" s="89"/>
      <c r="L6" s="86" t="s">
        <v>63</v>
      </c>
      <c r="M6" s="86" t="s">
        <v>63</v>
      </c>
      <c r="N6" s="88" t="s">
        <v>58</v>
      </c>
      <c r="O6" s="89"/>
    </row>
    <row r="7" spans="1:15" ht="45.75" customHeight="1" x14ac:dyDescent="0.25">
      <c r="A7" s="79"/>
      <c r="B7" s="92"/>
      <c r="C7" s="92"/>
      <c r="D7" s="92"/>
      <c r="E7" s="93"/>
      <c r="F7" s="13" t="s">
        <v>100</v>
      </c>
      <c r="G7" s="13" t="s">
        <v>110</v>
      </c>
      <c r="H7" s="90"/>
      <c r="I7" s="87"/>
      <c r="J7" s="39" t="s">
        <v>108</v>
      </c>
      <c r="K7" s="39" t="s">
        <v>113</v>
      </c>
      <c r="L7" s="90"/>
      <c r="M7" s="87"/>
      <c r="N7" s="39" t="s">
        <v>109</v>
      </c>
      <c r="O7" s="39" t="s">
        <v>114</v>
      </c>
    </row>
    <row r="8" spans="1:15" s="3" customForma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4">
        <v>13</v>
      </c>
      <c r="N8" s="44">
        <v>14</v>
      </c>
      <c r="O8" s="44">
        <v>15</v>
      </c>
    </row>
    <row r="9" spans="1:15" ht="30" customHeight="1" x14ac:dyDescent="0.25">
      <c r="A9" s="15" t="s">
        <v>3</v>
      </c>
      <c r="B9" s="13" t="s">
        <v>4</v>
      </c>
      <c r="C9" s="13" t="s">
        <v>5</v>
      </c>
      <c r="D9" s="9">
        <f>D10+D11+D12+D13+D14+D15+D16</f>
        <v>89873.101999999984</v>
      </c>
      <c r="E9" s="9">
        <f>E10+E11+E12+E13+E14+E15+E16</f>
        <v>88891.737999999983</v>
      </c>
      <c r="F9" s="7">
        <f>E9-D9</f>
        <v>-981.3640000000014</v>
      </c>
      <c r="G9" s="7">
        <f>E9/D9*100-100</f>
        <v>-1.0919440613054547</v>
      </c>
      <c r="H9" s="9">
        <f>H10+H11+H12+H13+H14+H15+H16</f>
        <v>84719.116999999998</v>
      </c>
      <c r="I9" s="9">
        <f>I10+I11+I12+I13+I14+I15+I16</f>
        <v>84134.116999999998</v>
      </c>
      <c r="J9" s="7">
        <f>I9-H9</f>
        <v>-585</v>
      </c>
      <c r="K9" s="7">
        <f>I9/H9*100-100</f>
        <v>-0.69051711197603538</v>
      </c>
      <c r="L9" s="9">
        <f>L10+L11+L12+L13+L14+L15+L16</f>
        <v>81902.813999999998</v>
      </c>
      <c r="M9" s="9">
        <f>M10+M11+M12+M13+M14+M15+M16</f>
        <v>81405.563999999998</v>
      </c>
      <c r="N9" s="7">
        <f>M9-L9</f>
        <v>-497.25</v>
      </c>
      <c r="O9" s="7">
        <f>M9/L9*100-100</f>
        <v>-0.60712199705372427</v>
      </c>
    </row>
    <row r="10" spans="1:15" ht="26.25" x14ac:dyDescent="0.25">
      <c r="A10" s="4" t="s">
        <v>6</v>
      </c>
      <c r="B10" s="5" t="s">
        <v>4</v>
      </c>
      <c r="C10" s="5" t="s">
        <v>7</v>
      </c>
      <c r="D10" s="7">
        <v>2039.2</v>
      </c>
      <c r="E10" s="7">
        <v>2039.2</v>
      </c>
      <c r="F10" s="6">
        <f t="shared" ref="F10:F51" si="0">E10-D10</f>
        <v>0</v>
      </c>
      <c r="G10" s="18">
        <f>E10/D10*100-100</f>
        <v>0</v>
      </c>
      <c r="H10" s="7">
        <v>2039.2</v>
      </c>
      <c r="I10" s="7">
        <v>2039.2</v>
      </c>
      <c r="J10" s="6">
        <f t="shared" ref="J10:J16" si="1">I10-H10</f>
        <v>0</v>
      </c>
      <c r="K10" s="18">
        <f t="shared" ref="K10:K16" si="2">I10/H10*100-100</f>
        <v>0</v>
      </c>
      <c r="L10" s="7">
        <v>2039.2</v>
      </c>
      <c r="M10" s="7">
        <v>2039.2</v>
      </c>
      <c r="N10" s="6">
        <f t="shared" ref="N10:N16" si="3">M10-L10</f>
        <v>0</v>
      </c>
      <c r="O10" s="18">
        <f t="shared" ref="O10:O16" si="4">M10/L10*100-100</f>
        <v>0</v>
      </c>
    </row>
    <row r="11" spans="1:15" ht="26.25" x14ac:dyDescent="0.25">
      <c r="A11" s="4" t="s">
        <v>8</v>
      </c>
      <c r="B11" s="5" t="s">
        <v>4</v>
      </c>
      <c r="C11" s="5" t="s">
        <v>9</v>
      </c>
      <c r="D11" s="7">
        <v>5088</v>
      </c>
      <c r="E11" s="7">
        <v>5088</v>
      </c>
      <c r="F11" s="6">
        <f t="shared" si="0"/>
        <v>0</v>
      </c>
      <c r="G11" s="18">
        <f t="shared" ref="G11:G16" si="5">E11/D11*100-100</f>
        <v>0</v>
      </c>
      <c r="H11" s="7">
        <v>4497.9059999999999</v>
      </c>
      <c r="I11" s="7">
        <v>4497.9059999999999</v>
      </c>
      <c r="J11" s="6">
        <f t="shared" si="1"/>
        <v>0</v>
      </c>
      <c r="K11" s="18">
        <f t="shared" si="2"/>
        <v>0</v>
      </c>
      <c r="L11" s="7">
        <v>4392.4250000000002</v>
      </c>
      <c r="M11" s="7">
        <v>4392.4250000000002</v>
      </c>
      <c r="N11" s="6">
        <f t="shared" si="3"/>
        <v>0</v>
      </c>
      <c r="O11" s="18">
        <f t="shared" si="4"/>
        <v>0</v>
      </c>
    </row>
    <row r="12" spans="1:15" x14ac:dyDescent="0.25">
      <c r="A12" s="4" t="s">
        <v>10</v>
      </c>
      <c r="B12" s="5" t="s">
        <v>4</v>
      </c>
      <c r="C12" s="5" t="s">
        <v>11</v>
      </c>
      <c r="D12" s="7">
        <v>45387.771999999997</v>
      </c>
      <c r="E12" s="7">
        <v>45407.199999999997</v>
      </c>
      <c r="F12" s="6">
        <f t="shared" si="0"/>
        <v>19.427999999999884</v>
      </c>
      <c r="G12" s="18">
        <f t="shared" si="5"/>
        <v>4.280448046667118E-2</v>
      </c>
      <c r="H12" s="7">
        <v>42378.383000000002</v>
      </c>
      <c r="I12" s="7">
        <v>42378.383000000002</v>
      </c>
      <c r="J12" s="6">
        <f t="shared" si="1"/>
        <v>0</v>
      </c>
      <c r="K12" s="18">
        <f t="shared" si="2"/>
        <v>0</v>
      </c>
      <c r="L12" s="7">
        <v>41833.826999999997</v>
      </c>
      <c r="M12" s="7">
        <v>41833.826999999997</v>
      </c>
      <c r="N12" s="6">
        <f t="shared" si="3"/>
        <v>0</v>
      </c>
      <c r="O12" s="18">
        <f t="shared" si="4"/>
        <v>0</v>
      </c>
    </row>
    <row r="13" spans="1:15" x14ac:dyDescent="0.25">
      <c r="A13" s="4" t="s">
        <v>12</v>
      </c>
      <c r="B13" s="5" t="s">
        <v>4</v>
      </c>
      <c r="C13" s="5" t="s">
        <v>13</v>
      </c>
      <c r="D13" s="7">
        <v>9.1999999999999993</v>
      </c>
      <c r="E13" s="7">
        <v>9.1999999999999993</v>
      </c>
      <c r="F13" s="6">
        <f t="shared" si="0"/>
        <v>0</v>
      </c>
      <c r="G13" s="18">
        <f t="shared" si="5"/>
        <v>0</v>
      </c>
      <c r="H13" s="7">
        <v>9.8000000000000007</v>
      </c>
      <c r="I13" s="7">
        <v>9.8000000000000007</v>
      </c>
      <c r="J13" s="6">
        <f t="shared" si="1"/>
        <v>0</v>
      </c>
      <c r="K13" s="18">
        <f t="shared" si="2"/>
        <v>0</v>
      </c>
      <c r="L13" s="7">
        <v>57.4</v>
      </c>
      <c r="M13" s="7">
        <v>57.4</v>
      </c>
      <c r="N13" s="6">
        <f t="shared" si="3"/>
        <v>0</v>
      </c>
      <c r="O13" s="18">
        <f t="shared" si="4"/>
        <v>0</v>
      </c>
    </row>
    <row r="14" spans="1:15" ht="26.25" x14ac:dyDescent="0.25">
      <c r="A14" s="4" t="s">
        <v>14</v>
      </c>
      <c r="B14" s="5" t="s">
        <v>4</v>
      </c>
      <c r="C14" s="5" t="s">
        <v>15</v>
      </c>
      <c r="D14" s="7">
        <v>13518</v>
      </c>
      <c r="E14" s="7">
        <v>13518</v>
      </c>
      <c r="F14" s="6">
        <f t="shared" si="0"/>
        <v>0</v>
      </c>
      <c r="G14" s="18">
        <f t="shared" si="5"/>
        <v>0</v>
      </c>
      <c r="H14" s="7">
        <v>13012.653</v>
      </c>
      <c r="I14" s="7">
        <v>13012.653</v>
      </c>
      <c r="J14" s="6">
        <f t="shared" si="1"/>
        <v>0</v>
      </c>
      <c r="K14" s="18">
        <f t="shared" si="2"/>
        <v>0</v>
      </c>
      <c r="L14" s="7">
        <v>12911.377</v>
      </c>
      <c r="M14" s="7">
        <v>12911.377</v>
      </c>
      <c r="N14" s="6">
        <f t="shared" si="3"/>
        <v>0</v>
      </c>
      <c r="O14" s="18">
        <f t="shared" si="4"/>
        <v>0</v>
      </c>
    </row>
    <row r="15" spans="1:15" x14ac:dyDescent="0.25">
      <c r="A15" s="4" t="s">
        <v>17</v>
      </c>
      <c r="B15" s="5" t="s">
        <v>4</v>
      </c>
      <c r="C15" s="5" t="s">
        <v>18</v>
      </c>
      <c r="D15" s="7">
        <v>1000</v>
      </c>
      <c r="E15" s="7">
        <v>350</v>
      </c>
      <c r="F15" s="6">
        <f t="shared" si="0"/>
        <v>-650</v>
      </c>
      <c r="G15" s="18">
        <f t="shared" si="5"/>
        <v>-65</v>
      </c>
      <c r="H15" s="7">
        <v>500</v>
      </c>
      <c r="I15" s="7">
        <v>500</v>
      </c>
      <c r="J15" s="6">
        <f t="shared" si="1"/>
        <v>0</v>
      </c>
      <c r="K15" s="18">
        <f t="shared" si="2"/>
        <v>0</v>
      </c>
      <c r="L15" s="7">
        <v>500</v>
      </c>
      <c r="M15" s="7">
        <v>500</v>
      </c>
      <c r="N15" s="6">
        <f t="shared" si="3"/>
        <v>0</v>
      </c>
      <c r="O15" s="18">
        <f t="shared" si="4"/>
        <v>0</v>
      </c>
    </row>
    <row r="16" spans="1:15" ht="25.5" customHeight="1" x14ac:dyDescent="0.25">
      <c r="A16" s="4" t="s">
        <v>19</v>
      </c>
      <c r="B16" s="5" t="s">
        <v>4</v>
      </c>
      <c r="C16" s="5" t="s">
        <v>20</v>
      </c>
      <c r="D16" s="7">
        <v>22830.93</v>
      </c>
      <c r="E16" s="7">
        <v>22480.137999999999</v>
      </c>
      <c r="F16" s="6">
        <f t="shared" si="0"/>
        <v>-350.79200000000128</v>
      </c>
      <c r="G16" s="18">
        <f t="shared" si="5"/>
        <v>-1.5364770510881556</v>
      </c>
      <c r="H16" s="7">
        <v>22281.174999999999</v>
      </c>
      <c r="I16" s="7">
        <v>21696.174999999999</v>
      </c>
      <c r="J16" s="6">
        <f t="shared" si="1"/>
        <v>-585</v>
      </c>
      <c r="K16" s="18">
        <f t="shared" si="2"/>
        <v>-2.6255347844088135</v>
      </c>
      <c r="L16" s="7">
        <v>20168.584999999999</v>
      </c>
      <c r="M16" s="7">
        <v>19671.334999999999</v>
      </c>
      <c r="N16" s="6">
        <f t="shared" si="3"/>
        <v>-497.25</v>
      </c>
      <c r="O16" s="18">
        <f t="shared" si="4"/>
        <v>-2.4654679542466624</v>
      </c>
    </row>
    <row r="17" spans="1:15" ht="26.25" x14ac:dyDescent="0.25">
      <c r="A17" s="15" t="s">
        <v>21</v>
      </c>
      <c r="B17" s="13" t="s">
        <v>9</v>
      </c>
      <c r="C17" s="13" t="s">
        <v>5</v>
      </c>
      <c r="D17" s="9">
        <f>D18</f>
        <v>14666.61</v>
      </c>
      <c r="E17" s="9">
        <f>E18</f>
        <v>14666.61</v>
      </c>
      <c r="F17" s="7">
        <f t="shared" si="0"/>
        <v>0</v>
      </c>
      <c r="G17" s="7">
        <f>E17/D17*100-100</f>
        <v>0</v>
      </c>
      <c r="H17" s="9">
        <f>H18</f>
        <v>13781.816000000001</v>
      </c>
      <c r="I17" s="9">
        <f>I18</f>
        <v>13781.816000000001</v>
      </c>
      <c r="J17" s="7">
        <f>I17-H17</f>
        <v>0</v>
      </c>
      <c r="K17" s="7">
        <f>I17/H17*100-100</f>
        <v>0</v>
      </c>
      <c r="L17" s="9">
        <f>L18</f>
        <v>13600.84</v>
      </c>
      <c r="M17" s="9">
        <f>M18</f>
        <v>13600.84</v>
      </c>
      <c r="N17" s="7">
        <f>M17-L17</f>
        <v>0</v>
      </c>
      <c r="O17" s="7">
        <f>M17/L17*100-100</f>
        <v>0</v>
      </c>
    </row>
    <row r="18" spans="1:15" ht="51.75" x14ac:dyDescent="0.25">
      <c r="A18" s="4" t="s">
        <v>22</v>
      </c>
      <c r="B18" s="5" t="s">
        <v>9</v>
      </c>
      <c r="C18" s="5" t="s">
        <v>23</v>
      </c>
      <c r="D18" s="7">
        <v>14666.61</v>
      </c>
      <c r="E18" s="7">
        <v>14666.61</v>
      </c>
      <c r="F18" s="6">
        <f t="shared" si="0"/>
        <v>0</v>
      </c>
      <c r="G18" s="18">
        <f>E18/D18*100-100</f>
        <v>0</v>
      </c>
      <c r="H18" s="7">
        <v>13781.816000000001</v>
      </c>
      <c r="I18" s="7">
        <v>13781.816000000001</v>
      </c>
      <c r="J18" s="6">
        <f t="shared" ref="J18" si="6">I18-H18</f>
        <v>0</v>
      </c>
      <c r="K18" s="18">
        <f>I18/H18*100-100</f>
        <v>0</v>
      </c>
      <c r="L18" s="7">
        <v>13600.84</v>
      </c>
      <c r="M18" s="7">
        <v>13600.84</v>
      </c>
      <c r="N18" s="6">
        <f t="shared" ref="N18" si="7">M18-L18</f>
        <v>0</v>
      </c>
      <c r="O18" s="18">
        <f>M18/L18*100-100</f>
        <v>0</v>
      </c>
    </row>
    <row r="19" spans="1:15" x14ac:dyDescent="0.25">
      <c r="A19" s="15" t="s">
        <v>24</v>
      </c>
      <c r="B19" s="13" t="s">
        <v>11</v>
      </c>
      <c r="C19" s="13" t="s">
        <v>5</v>
      </c>
      <c r="D19" s="9">
        <f>D20+D21+D22+D23</f>
        <v>10603.9</v>
      </c>
      <c r="E19" s="9">
        <f>E20+E21+E22+E23</f>
        <v>40654.692000000003</v>
      </c>
      <c r="F19" s="7">
        <f t="shared" si="0"/>
        <v>30050.792000000001</v>
      </c>
      <c r="G19" s="7">
        <f>E19/D19*100-100</f>
        <v>283.39377021661846</v>
      </c>
      <c r="H19" s="9">
        <f>H20+H21+H22+H23</f>
        <v>11527.1</v>
      </c>
      <c r="I19" s="9">
        <f>I20+I21+I22+I23</f>
        <v>51127.1</v>
      </c>
      <c r="J19" s="7">
        <f>I19-H19</f>
        <v>39600</v>
      </c>
      <c r="K19" s="7">
        <f>I19/H19*100-100</f>
        <v>343.53827068386676</v>
      </c>
      <c r="L19" s="9">
        <f>L20+L21+L22+L23</f>
        <v>11468.325000000001</v>
      </c>
      <c r="M19" s="9">
        <f>M20+M21+M22+M23</f>
        <v>51068.324999999997</v>
      </c>
      <c r="N19" s="7">
        <f>M19-L19</f>
        <v>39600</v>
      </c>
      <c r="O19" s="7">
        <f>M19/L19*100-100</f>
        <v>345.29889935975825</v>
      </c>
    </row>
    <row r="20" spans="1:15" x14ac:dyDescent="0.25">
      <c r="A20" s="4" t="s">
        <v>25</v>
      </c>
      <c r="B20" s="5" t="s">
        <v>11</v>
      </c>
      <c r="C20" s="5" t="s">
        <v>13</v>
      </c>
      <c r="D20" s="7">
        <v>0</v>
      </c>
      <c r="E20" s="7">
        <v>0</v>
      </c>
      <c r="F20" s="6">
        <f t="shared" si="0"/>
        <v>0</v>
      </c>
      <c r="G20" s="18">
        <v>0</v>
      </c>
      <c r="H20" s="7">
        <v>0</v>
      </c>
      <c r="I20" s="7">
        <v>0</v>
      </c>
      <c r="J20" s="6">
        <f t="shared" ref="J20:J23" si="8">I20-H20</f>
        <v>0</v>
      </c>
      <c r="K20" s="18">
        <v>0</v>
      </c>
      <c r="L20" s="7">
        <v>0</v>
      </c>
      <c r="M20" s="7">
        <v>0</v>
      </c>
      <c r="N20" s="6">
        <f t="shared" ref="N20:N23" si="9">M20-L20</f>
        <v>0</v>
      </c>
      <c r="O20" s="18">
        <v>0</v>
      </c>
    </row>
    <row r="21" spans="1:15" x14ac:dyDescent="0.25">
      <c r="A21" s="4" t="s">
        <v>26</v>
      </c>
      <c r="B21" s="5" t="s">
        <v>11</v>
      </c>
      <c r="C21" s="5" t="s">
        <v>27</v>
      </c>
      <c r="D21" s="7">
        <v>0</v>
      </c>
      <c r="E21" s="7">
        <v>350.79199999999997</v>
      </c>
      <c r="F21" s="6">
        <f t="shared" si="0"/>
        <v>350.79199999999997</v>
      </c>
      <c r="G21" s="18">
        <v>100</v>
      </c>
      <c r="H21" s="7">
        <v>0</v>
      </c>
      <c r="I21" s="7">
        <v>0</v>
      </c>
      <c r="J21" s="6">
        <f t="shared" si="8"/>
        <v>0</v>
      </c>
      <c r="K21" s="18">
        <v>0</v>
      </c>
      <c r="L21" s="7">
        <v>0</v>
      </c>
      <c r="M21" s="7">
        <v>0</v>
      </c>
      <c r="N21" s="6">
        <f t="shared" si="9"/>
        <v>0</v>
      </c>
      <c r="O21" s="18">
        <v>0</v>
      </c>
    </row>
    <row r="22" spans="1:15" x14ac:dyDescent="0.25">
      <c r="A22" s="4" t="s">
        <v>28</v>
      </c>
      <c r="B22" s="5" t="s">
        <v>11</v>
      </c>
      <c r="C22" s="5" t="s">
        <v>23</v>
      </c>
      <c r="D22" s="7">
        <v>10172.799999999999</v>
      </c>
      <c r="E22" s="7">
        <v>39872.800000000003</v>
      </c>
      <c r="F22" s="6">
        <f t="shared" si="0"/>
        <v>29700.000000000004</v>
      </c>
      <c r="G22" s="18">
        <f>E22/D22*100-100</f>
        <v>291.95501730103814</v>
      </c>
      <c r="H22" s="7">
        <v>10778.6</v>
      </c>
      <c r="I22" s="7">
        <v>50378.6</v>
      </c>
      <c r="J22" s="6">
        <f t="shared" si="8"/>
        <v>39600</v>
      </c>
      <c r="K22" s="18">
        <f t="shared" ref="K22:K23" si="10">I22/H22*100-100</f>
        <v>367.39465236672658</v>
      </c>
      <c r="L22" s="7">
        <v>10778.6</v>
      </c>
      <c r="M22" s="7">
        <v>50378.6</v>
      </c>
      <c r="N22" s="6">
        <f t="shared" si="9"/>
        <v>39600</v>
      </c>
      <c r="O22" s="18">
        <f t="shared" ref="O22:O23" si="11">M22/L22*100-100</f>
        <v>367.39465236672658</v>
      </c>
    </row>
    <row r="23" spans="1:15" ht="26.25" x14ac:dyDescent="0.25">
      <c r="A23" s="4" t="s">
        <v>29</v>
      </c>
      <c r="B23" s="5" t="s">
        <v>11</v>
      </c>
      <c r="C23" s="5" t="s">
        <v>30</v>
      </c>
      <c r="D23" s="7">
        <v>431.1</v>
      </c>
      <c r="E23" s="7">
        <v>431.1</v>
      </c>
      <c r="F23" s="6">
        <f t="shared" si="0"/>
        <v>0</v>
      </c>
      <c r="G23" s="18">
        <f t="shared" ref="G23" si="12">E23/D23*100-100</f>
        <v>0</v>
      </c>
      <c r="H23" s="7">
        <v>748.5</v>
      </c>
      <c r="I23" s="7">
        <v>748.5</v>
      </c>
      <c r="J23" s="6">
        <f t="shared" si="8"/>
        <v>0</v>
      </c>
      <c r="K23" s="18">
        <f t="shared" si="10"/>
        <v>0</v>
      </c>
      <c r="L23" s="7">
        <v>689.72500000000002</v>
      </c>
      <c r="M23" s="7">
        <v>689.72500000000002</v>
      </c>
      <c r="N23" s="6">
        <f t="shared" si="9"/>
        <v>0</v>
      </c>
      <c r="O23" s="18">
        <f t="shared" si="11"/>
        <v>0</v>
      </c>
    </row>
    <row r="24" spans="1:15" ht="26.25" x14ac:dyDescent="0.25">
      <c r="A24" s="15" t="s">
        <v>31</v>
      </c>
      <c r="B24" s="13" t="s">
        <v>13</v>
      </c>
      <c r="C24" s="13" t="s">
        <v>5</v>
      </c>
      <c r="D24" s="9">
        <f>D25+D26</f>
        <v>410.5</v>
      </c>
      <c r="E24" s="9">
        <f>E25+E26</f>
        <v>410.5</v>
      </c>
      <c r="F24" s="7">
        <f t="shared" si="0"/>
        <v>0</v>
      </c>
      <c r="G24" s="7">
        <f>E24/D24*100-100</f>
        <v>0</v>
      </c>
      <c r="H24" s="9">
        <f>H25+H26</f>
        <v>247</v>
      </c>
      <c r="I24" s="9">
        <f>I25+I26</f>
        <v>247</v>
      </c>
      <c r="J24" s="7">
        <f>I24-H24</f>
        <v>0</v>
      </c>
      <c r="K24" s="7">
        <f>I24/H24*100-100</f>
        <v>0</v>
      </c>
      <c r="L24" s="9">
        <f>L25+L26</f>
        <v>210.5</v>
      </c>
      <c r="M24" s="9">
        <f>M25+M26</f>
        <v>210.5</v>
      </c>
      <c r="N24" s="7">
        <f>M24-L24</f>
        <v>0</v>
      </c>
      <c r="O24" s="7">
        <f>M24/L24*100-100</f>
        <v>0</v>
      </c>
    </row>
    <row r="25" spans="1:15" x14ac:dyDescent="0.25">
      <c r="A25" s="4" t="s">
        <v>32</v>
      </c>
      <c r="B25" s="5" t="s">
        <v>13</v>
      </c>
      <c r="C25" s="5" t="s">
        <v>7</v>
      </c>
      <c r="D25" s="7">
        <v>210.5</v>
      </c>
      <c r="E25" s="7">
        <v>210.5</v>
      </c>
      <c r="F25" s="6">
        <f t="shared" si="0"/>
        <v>0</v>
      </c>
      <c r="G25" s="18">
        <f t="shared" ref="G25:G26" si="13">E25/D25*100-100</f>
        <v>0</v>
      </c>
      <c r="H25" s="7">
        <v>130</v>
      </c>
      <c r="I25" s="7">
        <v>130</v>
      </c>
      <c r="J25" s="6">
        <f t="shared" ref="J25:J26" si="14">I25-H25</f>
        <v>0</v>
      </c>
      <c r="K25" s="18">
        <f t="shared" ref="K25:K26" si="15">I25/H25*100-100</f>
        <v>0</v>
      </c>
      <c r="L25" s="7">
        <v>110.5</v>
      </c>
      <c r="M25" s="7">
        <v>110.5</v>
      </c>
      <c r="N25" s="6">
        <f t="shared" ref="N25:N26" si="16">M25-L25</f>
        <v>0</v>
      </c>
      <c r="O25" s="18">
        <f t="shared" ref="O25:O26" si="17">M25/L25*100-100</f>
        <v>0</v>
      </c>
    </row>
    <row r="26" spans="1:15" x14ac:dyDescent="0.25">
      <c r="A26" s="4" t="s">
        <v>33</v>
      </c>
      <c r="B26" s="5" t="s">
        <v>13</v>
      </c>
      <c r="C26" s="5" t="s">
        <v>9</v>
      </c>
      <c r="D26" s="7">
        <v>200</v>
      </c>
      <c r="E26" s="7">
        <v>200</v>
      </c>
      <c r="F26" s="6">
        <f t="shared" si="0"/>
        <v>0</v>
      </c>
      <c r="G26" s="18">
        <f t="shared" si="13"/>
        <v>0</v>
      </c>
      <c r="H26" s="7">
        <v>117</v>
      </c>
      <c r="I26" s="7">
        <v>117</v>
      </c>
      <c r="J26" s="6">
        <f t="shared" si="14"/>
        <v>0</v>
      </c>
      <c r="K26" s="18">
        <f t="shared" si="15"/>
        <v>0</v>
      </c>
      <c r="L26" s="7">
        <v>100</v>
      </c>
      <c r="M26" s="7">
        <v>100</v>
      </c>
      <c r="N26" s="6">
        <f t="shared" si="16"/>
        <v>0</v>
      </c>
      <c r="O26" s="18">
        <f t="shared" si="17"/>
        <v>0</v>
      </c>
    </row>
    <row r="27" spans="1:15" x14ac:dyDescent="0.25">
      <c r="A27" s="15" t="s">
        <v>34</v>
      </c>
      <c r="B27" s="13" t="s">
        <v>16</v>
      </c>
      <c r="C27" s="13" t="s">
        <v>5</v>
      </c>
      <c r="D27" s="9">
        <f>D28+D29+D30+D31+D32</f>
        <v>902918.24733000004</v>
      </c>
      <c r="E27" s="9">
        <f>E28+E29+E30+E31+E32</f>
        <v>902978.99</v>
      </c>
      <c r="F27" s="7">
        <f t="shared" si="0"/>
        <v>60.742669999948703</v>
      </c>
      <c r="G27" s="7">
        <f>E27/D27*100-100</f>
        <v>6.7273720715661511E-3</v>
      </c>
      <c r="H27" s="9">
        <f>H28+H29+H30+H31+H32</f>
        <v>861659.99333000008</v>
      </c>
      <c r="I27" s="9">
        <f>I28+I29+I30+I31+I32</f>
        <v>866519.26733000018</v>
      </c>
      <c r="J27" s="9"/>
      <c r="K27" s="9"/>
      <c r="L27" s="9">
        <f>L28+L29+L30+L31+L32</f>
        <v>887705.17065999995</v>
      </c>
      <c r="M27" s="9">
        <f>M28+M29+M30+M31+M32</f>
        <v>891306.63365999993</v>
      </c>
      <c r="N27" s="9"/>
      <c r="O27" s="9"/>
    </row>
    <row r="28" spans="1:15" x14ac:dyDescent="0.25">
      <c r="A28" s="4" t="s">
        <v>35</v>
      </c>
      <c r="B28" s="5" t="s">
        <v>16</v>
      </c>
      <c r="C28" s="5" t="s">
        <v>4</v>
      </c>
      <c r="D28" s="7">
        <v>264254.40000000002</v>
      </c>
      <c r="E28" s="7">
        <v>264255</v>
      </c>
      <c r="F28" s="6">
        <f t="shared" si="0"/>
        <v>0.59999999997671694</v>
      </c>
      <c r="G28" s="18">
        <f t="shared" ref="G28:G32" si="18">E28/D28*100-100</f>
        <v>2.2705392983368711E-4</v>
      </c>
      <c r="H28" s="7">
        <v>254731.33199999999</v>
      </c>
      <c r="I28" s="7">
        <v>254731.33199999999</v>
      </c>
      <c r="J28" s="6">
        <f t="shared" ref="J28:J32" si="19">I28-H28</f>
        <v>0</v>
      </c>
      <c r="K28" s="18">
        <f t="shared" ref="K28:K32" si="20">I28/H28*100-100</f>
        <v>0</v>
      </c>
      <c r="L28" s="7">
        <v>257797.63699999999</v>
      </c>
      <c r="M28" s="7">
        <v>260354.9</v>
      </c>
      <c r="N28" s="6">
        <f t="shared" ref="N28:N32" si="21">M28-L28</f>
        <v>2557.2630000000063</v>
      </c>
      <c r="O28" s="18">
        <f t="shared" ref="O28:O32" si="22">M28/L28*100-100</f>
        <v>0.99196525994533147</v>
      </c>
    </row>
    <row r="29" spans="1:15" x14ac:dyDescent="0.25">
      <c r="A29" s="4" t="s">
        <v>36</v>
      </c>
      <c r="B29" s="5" t="s">
        <v>16</v>
      </c>
      <c r="C29" s="5" t="s">
        <v>7</v>
      </c>
      <c r="D29" s="7">
        <v>540421.80599999998</v>
      </c>
      <c r="E29" s="7">
        <v>540481.90599999996</v>
      </c>
      <c r="F29" s="6">
        <f t="shared" si="0"/>
        <v>60.099999999976717</v>
      </c>
      <c r="G29" s="18">
        <f t="shared" si="18"/>
        <v>1.1120942814059731E-2</v>
      </c>
      <c r="H29" s="7">
        <v>516286.397</v>
      </c>
      <c r="I29" s="7">
        <v>514171.9</v>
      </c>
      <c r="J29" s="6">
        <f t="shared" si="19"/>
        <v>-2114.4969999999739</v>
      </c>
      <c r="K29" s="18">
        <f t="shared" si="20"/>
        <v>-0.40955892161535701</v>
      </c>
      <c r="L29" s="7">
        <v>539918.80900000001</v>
      </c>
      <c r="M29" s="7">
        <v>540963.00899999996</v>
      </c>
      <c r="N29" s="6">
        <f t="shared" si="21"/>
        <v>1044.1999999999534</v>
      </c>
      <c r="O29" s="18">
        <f t="shared" si="22"/>
        <v>0.19339944869376779</v>
      </c>
    </row>
    <row r="30" spans="1:15" x14ac:dyDescent="0.25">
      <c r="A30" s="4" t="s">
        <v>37</v>
      </c>
      <c r="B30" s="5" t="s">
        <v>16</v>
      </c>
      <c r="C30" s="5" t="s">
        <v>9</v>
      </c>
      <c r="D30" s="7">
        <v>77807.263999999996</v>
      </c>
      <c r="E30" s="7">
        <v>77807.263999999996</v>
      </c>
      <c r="F30" s="6">
        <f t="shared" si="0"/>
        <v>0</v>
      </c>
      <c r="G30" s="18">
        <f t="shared" si="18"/>
        <v>0</v>
      </c>
      <c r="H30" s="7">
        <v>70724.342999999993</v>
      </c>
      <c r="I30" s="7">
        <v>77698.114000000001</v>
      </c>
      <c r="J30" s="6">
        <f t="shared" si="19"/>
        <v>6973.7710000000079</v>
      </c>
      <c r="K30" s="18">
        <f t="shared" si="20"/>
        <v>9.8604959822673948</v>
      </c>
      <c r="L30" s="7">
        <v>70179.23</v>
      </c>
      <c r="M30" s="7">
        <v>70179.23</v>
      </c>
      <c r="N30" s="6">
        <f t="shared" si="21"/>
        <v>0</v>
      </c>
      <c r="O30" s="18">
        <f t="shared" si="22"/>
        <v>0</v>
      </c>
    </row>
    <row r="31" spans="1:15" ht="26.25" x14ac:dyDescent="0.25">
      <c r="A31" s="4" t="s">
        <v>38</v>
      </c>
      <c r="B31" s="5" t="s">
        <v>16</v>
      </c>
      <c r="C31" s="5" t="s">
        <v>16</v>
      </c>
      <c r="D31" s="7">
        <v>1466.85733</v>
      </c>
      <c r="E31" s="7">
        <v>1466.9</v>
      </c>
      <c r="F31" s="6">
        <f t="shared" si="0"/>
        <v>4.2670000000043729E-2</v>
      </c>
      <c r="G31" s="18">
        <f t="shared" si="18"/>
        <v>2.9089400262307663E-3</v>
      </c>
      <c r="H31" s="7">
        <v>1467.2373299999999</v>
      </c>
      <c r="I31" s="7">
        <v>1467.2373299999999</v>
      </c>
      <c r="J31" s="6">
        <f t="shared" si="19"/>
        <v>0</v>
      </c>
      <c r="K31" s="18">
        <f t="shared" si="20"/>
        <v>0</v>
      </c>
      <c r="L31" s="7">
        <v>1468.0766599999999</v>
      </c>
      <c r="M31" s="7">
        <v>1468.0766599999999</v>
      </c>
      <c r="N31" s="6">
        <f t="shared" si="21"/>
        <v>0</v>
      </c>
      <c r="O31" s="18">
        <f t="shared" si="22"/>
        <v>0</v>
      </c>
    </row>
    <row r="32" spans="1:15" ht="26.25" x14ac:dyDescent="0.25">
      <c r="A32" s="4" t="s">
        <v>39</v>
      </c>
      <c r="B32" s="5" t="s">
        <v>16</v>
      </c>
      <c r="C32" s="5" t="s">
        <v>23</v>
      </c>
      <c r="D32" s="7">
        <v>18967.919999999998</v>
      </c>
      <c r="E32" s="7">
        <v>18967.919999999998</v>
      </c>
      <c r="F32" s="6">
        <f t="shared" si="0"/>
        <v>0</v>
      </c>
      <c r="G32" s="18">
        <f t="shared" si="18"/>
        <v>0</v>
      </c>
      <c r="H32" s="7">
        <v>18450.684000000001</v>
      </c>
      <c r="I32" s="7">
        <v>18450.684000000001</v>
      </c>
      <c r="J32" s="6">
        <f t="shared" si="19"/>
        <v>0</v>
      </c>
      <c r="K32" s="18">
        <f t="shared" si="20"/>
        <v>0</v>
      </c>
      <c r="L32" s="7">
        <v>18341.418000000001</v>
      </c>
      <c r="M32" s="7">
        <v>18341.418000000001</v>
      </c>
      <c r="N32" s="6">
        <f t="shared" si="21"/>
        <v>0</v>
      </c>
      <c r="O32" s="18">
        <f t="shared" si="22"/>
        <v>0</v>
      </c>
    </row>
    <row r="33" spans="1:15" x14ac:dyDescent="0.25">
      <c r="A33" s="15" t="s">
        <v>40</v>
      </c>
      <c r="B33" s="13" t="s">
        <v>27</v>
      </c>
      <c r="C33" s="13" t="s">
        <v>5</v>
      </c>
      <c r="D33" s="9">
        <f>D35+D34</f>
        <v>111091.89</v>
      </c>
      <c r="E33" s="9">
        <f>E35+E34</f>
        <v>130412.592</v>
      </c>
      <c r="F33" s="7">
        <f t="shared" si="0"/>
        <v>19320.702000000005</v>
      </c>
      <c r="G33" s="7">
        <f>E33/D33*100-100</f>
        <v>17.391640379869315</v>
      </c>
      <c r="H33" s="9">
        <f>H35+H34</f>
        <v>100792.00400000002</v>
      </c>
      <c r="I33" s="9">
        <f>I35+I34</f>
        <v>100792.00400000002</v>
      </c>
      <c r="J33" s="7">
        <f>I33-H33</f>
        <v>0</v>
      </c>
      <c r="K33" s="7">
        <f>I33/H33*100-100</f>
        <v>0</v>
      </c>
      <c r="L33" s="9">
        <f>L35+L34</f>
        <v>101056.886</v>
      </c>
      <c r="M33" s="9">
        <f>M35+M34</f>
        <v>129213.75200000001</v>
      </c>
      <c r="N33" s="7">
        <f>M33-L33</f>
        <v>28156.866000000009</v>
      </c>
      <c r="O33" s="7">
        <f>M33/L33*100-100</f>
        <v>27.862392276761838</v>
      </c>
    </row>
    <row r="34" spans="1:15" x14ac:dyDescent="0.25">
      <c r="A34" s="4" t="s">
        <v>41</v>
      </c>
      <c r="B34" s="5" t="s">
        <v>27</v>
      </c>
      <c r="C34" s="5" t="s">
        <v>4</v>
      </c>
      <c r="D34" s="7">
        <v>77110</v>
      </c>
      <c r="E34" s="7">
        <v>96431.301999999996</v>
      </c>
      <c r="F34" s="6">
        <f t="shared" si="0"/>
        <v>19321.301999999996</v>
      </c>
      <c r="G34" s="18">
        <f t="shared" ref="G34:G35" si="23">E34/D34*100-100</f>
        <v>25.056804564907267</v>
      </c>
      <c r="H34" s="7">
        <v>67091.047000000006</v>
      </c>
      <c r="I34" s="7">
        <v>67091.047000000006</v>
      </c>
      <c r="J34" s="6">
        <f t="shared" ref="J34:J37" si="24">I34-H34</f>
        <v>0</v>
      </c>
      <c r="K34" s="18">
        <f t="shared" ref="K34:K37" si="25">I34/H34*100-100</f>
        <v>0</v>
      </c>
      <c r="L34" s="7">
        <v>67414.282000000007</v>
      </c>
      <c r="M34" s="7">
        <v>95571.148000000001</v>
      </c>
      <c r="N34" s="6">
        <f t="shared" ref="N34:N37" si="26">M34-L34</f>
        <v>28156.865999999995</v>
      </c>
      <c r="O34" s="18">
        <f t="shared" ref="O34:O37" si="27">M34/L34*100-100</f>
        <v>41.766915206483986</v>
      </c>
    </row>
    <row r="35" spans="1:15" ht="26.25" x14ac:dyDescent="0.25">
      <c r="A35" s="4" t="s">
        <v>42</v>
      </c>
      <c r="B35" s="5" t="s">
        <v>27</v>
      </c>
      <c r="C35" s="5" t="s">
        <v>11</v>
      </c>
      <c r="D35" s="7">
        <v>33981.89</v>
      </c>
      <c r="E35" s="7">
        <v>33981.29</v>
      </c>
      <c r="F35" s="6">
        <f t="shared" si="0"/>
        <v>-0.59999999999854481</v>
      </c>
      <c r="G35" s="18">
        <f t="shared" si="23"/>
        <v>-1.7656463486872553E-3</v>
      </c>
      <c r="H35" s="7">
        <v>33700.957000000002</v>
      </c>
      <c r="I35" s="7">
        <v>33700.957000000002</v>
      </c>
      <c r="J35" s="6">
        <f t="shared" si="24"/>
        <v>0</v>
      </c>
      <c r="K35" s="18">
        <f t="shared" si="25"/>
        <v>0</v>
      </c>
      <c r="L35" s="7">
        <v>33642.603999999999</v>
      </c>
      <c r="M35" s="7">
        <v>33642.603999999999</v>
      </c>
      <c r="N35" s="6">
        <f t="shared" si="26"/>
        <v>0</v>
      </c>
      <c r="O35" s="18">
        <f t="shared" si="27"/>
        <v>0</v>
      </c>
    </row>
    <row r="36" spans="1:15" x14ac:dyDescent="0.25">
      <c r="A36" s="15" t="s">
        <v>43</v>
      </c>
      <c r="B36" s="13" t="s">
        <v>23</v>
      </c>
      <c r="C36" s="13" t="s">
        <v>5</v>
      </c>
      <c r="D36" s="9">
        <v>0</v>
      </c>
      <c r="E36" s="9">
        <v>0</v>
      </c>
      <c r="F36" s="7">
        <f t="shared" si="0"/>
        <v>0</v>
      </c>
      <c r="G36" s="7">
        <v>0</v>
      </c>
      <c r="H36" s="9">
        <v>0</v>
      </c>
      <c r="I36" s="9">
        <v>0</v>
      </c>
      <c r="J36" s="7">
        <f t="shared" si="24"/>
        <v>0</v>
      </c>
      <c r="K36" s="7">
        <v>0</v>
      </c>
      <c r="L36" s="9">
        <v>0</v>
      </c>
      <c r="M36" s="9">
        <v>0</v>
      </c>
      <c r="N36" s="7">
        <f t="shared" si="26"/>
        <v>0</v>
      </c>
      <c r="O36" s="7">
        <v>0</v>
      </c>
    </row>
    <row r="37" spans="1:15" x14ac:dyDescent="0.25">
      <c r="A37" s="15" t="s">
        <v>44</v>
      </c>
      <c r="B37" s="13" t="s">
        <v>45</v>
      </c>
      <c r="C37" s="13" t="s">
        <v>5</v>
      </c>
      <c r="D37" s="9">
        <f>D38+D39+D40+D41</f>
        <v>65180.959999999999</v>
      </c>
      <c r="E37" s="9">
        <f>E38+E39+E40+E41</f>
        <v>70977.177199999991</v>
      </c>
      <c r="F37" s="7">
        <f t="shared" si="0"/>
        <v>5796.2171999999919</v>
      </c>
      <c r="G37" s="7">
        <f>E37/D37*100-100</f>
        <v>8.89250050935118</v>
      </c>
      <c r="H37" s="9">
        <f>H38+H39+H40+H41</f>
        <v>63752.859999999993</v>
      </c>
      <c r="I37" s="9">
        <f>I38+I39+I40+I41</f>
        <v>68995.330329999997</v>
      </c>
      <c r="J37" s="7">
        <f t="shared" si="24"/>
        <v>5242.4703300000037</v>
      </c>
      <c r="K37" s="7">
        <f t="shared" si="25"/>
        <v>8.2231139591227844</v>
      </c>
      <c r="L37" s="9">
        <f>L38+L39+L40+L41</f>
        <v>63896.759999999995</v>
      </c>
      <c r="M37" s="9">
        <f>M38+M39+M40+M41</f>
        <v>69323.55747</v>
      </c>
      <c r="N37" s="7">
        <f t="shared" si="26"/>
        <v>5426.797470000005</v>
      </c>
      <c r="O37" s="7">
        <f t="shared" si="27"/>
        <v>8.4930714327299199</v>
      </c>
    </row>
    <row r="38" spans="1:15" x14ac:dyDescent="0.25">
      <c r="A38" s="4" t="s">
        <v>46</v>
      </c>
      <c r="B38" s="5" t="s">
        <v>45</v>
      </c>
      <c r="C38" s="5" t="s">
        <v>4</v>
      </c>
      <c r="D38" s="7">
        <v>6209.8</v>
      </c>
      <c r="E38" s="7">
        <v>6209.8</v>
      </c>
      <c r="F38" s="6">
        <f t="shared" si="0"/>
        <v>0</v>
      </c>
      <c r="G38" s="18">
        <f t="shared" ref="G38:G41" si="28">E38/D38*100-100</f>
        <v>0</v>
      </c>
      <c r="H38" s="7">
        <v>6209.8</v>
      </c>
      <c r="I38" s="7">
        <v>6209.8</v>
      </c>
      <c r="J38" s="6">
        <f t="shared" ref="J38:J41" si="29">I38-H38</f>
        <v>0</v>
      </c>
      <c r="K38" s="18">
        <f t="shared" ref="K38:K41" si="30">I38/H38*100-100</f>
        <v>0</v>
      </c>
      <c r="L38" s="7">
        <v>6209.8</v>
      </c>
      <c r="M38" s="7">
        <v>6209.8</v>
      </c>
      <c r="N38" s="6">
        <f t="shared" ref="N38:N41" si="31">M38-L38</f>
        <v>0</v>
      </c>
      <c r="O38" s="18">
        <f t="shared" ref="O38:O41" si="32">M38/L38*100-100</f>
        <v>0</v>
      </c>
    </row>
    <row r="39" spans="1:15" x14ac:dyDescent="0.25">
      <c r="A39" s="4" t="s">
        <v>47</v>
      </c>
      <c r="B39" s="5" t="s">
        <v>45</v>
      </c>
      <c r="C39" s="5" t="s">
        <v>9</v>
      </c>
      <c r="D39" s="7">
        <v>7951.3</v>
      </c>
      <c r="E39" s="7">
        <v>7951.3</v>
      </c>
      <c r="F39" s="6">
        <f t="shared" si="0"/>
        <v>0</v>
      </c>
      <c r="G39" s="18">
        <f t="shared" si="28"/>
        <v>0</v>
      </c>
      <c r="H39" s="7">
        <v>7501.3</v>
      </c>
      <c r="I39" s="7">
        <v>7501.3</v>
      </c>
      <c r="J39" s="6">
        <f t="shared" si="29"/>
        <v>0</v>
      </c>
      <c r="K39" s="18">
        <f t="shared" si="30"/>
        <v>0</v>
      </c>
      <c r="L39" s="7">
        <v>7465.3</v>
      </c>
      <c r="M39" s="7">
        <v>7465.3</v>
      </c>
      <c r="N39" s="6">
        <f t="shared" si="31"/>
        <v>0</v>
      </c>
      <c r="O39" s="18">
        <f t="shared" si="32"/>
        <v>0</v>
      </c>
    </row>
    <row r="40" spans="1:15" x14ac:dyDescent="0.25">
      <c r="A40" s="4" t="s">
        <v>48</v>
      </c>
      <c r="B40" s="5" t="s">
        <v>45</v>
      </c>
      <c r="C40" s="5" t="s">
        <v>11</v>
      </c>
      <c r="D40" s="7">
        <v>45949.06</v>
      </c>
      <c r="E40" s="7">
        <v>51668.177199999998</v>
      </c>
      <c r="F40" s="6">
        <f t="shared" si="0"/>
        <v>5719.1172000000006</v>
      </c>
      <c r="G40" s="18">
        <f t="shared" si="28"/>
        <v>12.446646786680731</v>
      </c>
      <c r="H40" s="7">
        <v>44848.06</v>
      </c>
      <c r="I40" s="7">
        <v>50090.530330000001</v>
      </c>
      <c r="J40" s="6">
        <f t="shared" si="29"/>
        <v>5242.4703300000037</v>
      </c>
      <c r="K40" s="18">
        <f t="shared" si="30"/>
        <v>11.689402685422749</v>
      </c>
      <c r="L40" s="7">
        <v>44848.06</v>
      </c>
      <c r="M40" s="7">
        <v>50274.857470000003</v>
      </c>
      <c r="N40" s="6">
        <f t="shared" si="31"/>
        <v>5426.797470000005</v>
      </c>
      <c r="O40" s="18">
        <f t="shared" si="32"/>
        <v>12.100406282902767</v>
      </c>
    </row>
    <row r="41" spans="1:15" ht="26.25" x14ac:dyDescent="0.25">
      <c r="A41" s="4" t="s">
        <v>49</v>
      </c>
      <c r="B41" s="5" t="s">
        <v>45</v>
      </c>
      <c r="C41" s="5" t="s">
        <v>15</v>
      </c>
      <c r="D41" s="7">
        <v>5070.8</v>
      </c>
      <c r="E41" s="7">
        <v>5147.8999999999996</v>
      </c>
      <c r="F41" s="6">
        <f t="shared" si="0"/>
        <v>77.099999999999454</v>
      </c>
      <c r="G41" s="18">
        <f t="shared" si="28"/>
        <v>1.520470142778251</v>
      </c>
      <c r="H41" s="7">
        <v>5193.7</v>
      </c>
      <c r="I41" s="7">
        <v>5193.7</v>
      </c>
      <c r="J41" s="6">
        <f t="shared" si="29"/>
        <v>0</v>
      </c>
      <c r="K41" s="18">
        <f t="shared" si="30"/>
        <v>0</v>
      </c>
      <c r="L41" s="7">
        <v>5373.6</v>
      </c>
      <c r="M41" s="7">
        <v>5373.6</v>
      </c>
      <c r="N41" s="6">
        <f t="shared" si="31"/>
        <v>0</v>
      </c>
      <c r="O41" s="18">
        <f t="shared" si="32"/>
        <v>0</v>
      </c>
    </row>
    <row r="42" spans="1:15" x14ac:dyDescent="0.25">
      <c r="A42" s="15" t="s">
        <v>50</v>
      </c>
      <c r="B42" s="13" t="s">
        <v>18</v>
      </c>
      <c r="C42" s="13" t="s">
        <v>5</v>
      </c>
      <c r="D42" s="9">
        <f>D43+D44</f>
        <v>34229.1</v>
      </c>
      <c r="E42" s="9">
        <f>E43+E44</f>
        <v>45257.31</v>
      </c>
      <c r="F42" s="7">
        <f t="shared" si="0"/>
        <v>11028.21</v>
      </c>
      <c r="G42" s="7">
        <f>E42/D42*100-100</f>
        <v>32.218813816314196</v>
      </c>
      <c r="H42" s="9">
        <f>H43+H44</f>
        <v>30121.08</v>
      </c>
      <c r="I42" s="9">
        <f>I43+I44</f>
        <v>37640.131999999998</v>
      </c>
      <c r="J42" s="7">
        <f>I42-H42</f>
        <v>7519.051999999996</v>
      </c>
      <c r="K42" s="7">
        <f>I42/H42*100-100</f>
        <v>24.962756979497385</v>
      </c>
      <c r="L42" s="9">
        <f>L43+L44</f>
        <v>29358.048999999999</v>
      </c>
      <c r="M42" s="9">
        <f>M43+M44</f>
        <v>37991.733</v>
      </c>
      <c r="N42" s="7">
        <f>M42-L42</f>
        <v>8633.6840000000011</v>
      </c>
      <c r="O42" s="7">
        <f>M42/L42*100-100</f>
        <v>29.408234859203361</v>
      </c>
    </row>
    <row r="43" spans="1:15" x14ac:dyDescent="0.25">
      <c r="A43" s="4" t="s">
        <v>51</v>
      </c>
      <c r="B43" s="5" t="s">
        <v>18</v>
      </c>
      <c r="C43" s="5" t="s">
        <v>4</v>
      </c>
      <c r="D43" s="7">
        <v>34229.1</v>
      </c>
      <c r="E43" s="7">
        <v>34229.1</v>
      </c>
      <c r="F43" s="6">
        <f t="shared" si="0"/>
        <v>0</v>
      </c>
      <c r="G43" s="18">
        <f>E43/D43*100-100</f>
        <v>0</v>
      </c>
      <c r="H43" s="7">
        <v>30121.08</v>
      </c>
      <c r="I43" s="7">
        <v>30121.08</v>
      </c>
      <c r="J43" s="6">
        <f t="shared" ref="J43:J44" si="33">I43-H43</f>
        <v>0</v>
      </c>
      <c r="K43" s="18">
        <f t="shared" ref="K43" si="34">I43/H43*100-100</f>
        <v>0</v>
      </c>
      <c r="L43" s="7">
        <v>29358.048999999999</v>
      </c>
      <c r="M43" s="7">
        <v>29358.048999999999</v>
      </c>
      <c r="N43" s="6">
        <f t="shared" ref="N43:N44" si="35">M43-L43</f>
        <v>0</v>
      </c>
      <c r="O43" s="18">
        <f t="shared" ref="O43" si="36">M43/L43*100-100</f>
        <v>0</v>
      </c>
    </row>
    <row r="44" spans="1:15" s="42" customFormat="1" ht="39" x14ac:dyDescent="0.25">
      <c r="A44" s="4" t="s">
        <v>112</v>
      </c>
      <c r="B44" s="40">
        <v>11</v>
      </c>
      <c r="C44" s="40" t="s">
        <v>7</v>
      </c>
      <c r="D44" s="29">
        <v>0</v>
      </c>
      <c r="E44" s="29">
        <v>11028.21</v>
      </c>
      <c r="F44" s="17">
        <f t="shared" si="0"/>
        <v>11028.21</v>
      </c>
      <c r="G44" s="41">
        <v>100</v>
      </c>
      <c r="H44" s="29">
        <v>0</v>
      </c>
      <c r="I44" s="29">
        <v>7519.0519999999997</v>
      </c>
      <c r="J44" s="17">
        <f t="shared" si="33"/>
        <v>7519.0519999999997</v>
      </c>
      <c r="K44" s="41">
        <v>100</v>
      </c>
      <c r="L44" s="29">
        <v>0</v>
      </c>
      <c r="M44" s="29">
        <v>8633.6839999999993</v>
      </c>
      <c r="N44" s="17">
        <f t="shared" si="35"/>
        <v>8633.6839999999993</v>
      </c>
      <c r="O44" s="41">
        <v>100</v>
      </c>
    </row>
    <row r="45" spans="1:15" x14ac:dyDescent="0.25">
      <c r="A45" s="15" t="s">
        <v>103</v>
      </c>
      <c r="B45" s="13" t="s">
        <v>30</v>
      </c>
      <c r="C45" s="13" t="s">
        <v>5</v>
      </c>
      <c r="D45" s="9">
        <f>D46</f>
        <v>0</v>
      </c>
      <c r="E45" s="9">
        <f>E46</f>
        <v>0</v>
      </c>
      <c r="F45" s="7">
        <f t="shared" si="0"/>
        <v>0</v>
      </c>
      <c r="G45" s="7">
        <v>0</v>
      </c>
      <c r="H45" s="9">
        <f>H46</f>
        <v>0</v>
      </c>
      <c r="I45" s="9">
        <f>I46</f>
        <v>0</v>
      </c>
      <c r="J45" s="7">
        <f>I45-H45</f>
        <v>0</v>
      </c>
      <c r="K45" s="7">
        <v>0</v>
      </c>
      <c r="L45" s="9">
        <f>L46</f>
        <v>0</v>
      </c>
      <c r="M45" s="9">
        <f>M46</f>
        <v>0</v>
      </c>
      <c r="N45" s="7">
        <f>M45-L45</f>
        <v>0</v>
      </c>
      <c r="O45" s="7">
        <v>0</v>
      </c>
    </row>
    <row r="46" spans="1:15" x14ac:dyDescent="0.25">
      <c r="A46" s="4" t="s">
        <v>104</v>
      </c>
      <c r="B46" s="5" t="s">
        <v>30</v>
      </c>
      <c r="C46" s="5" t="s">
        <v>4</v>
      </c>
      <c r="D46" s="7">
        <v>0</v>
      </c>
      <c r="E46" s="7">
        <v>0</v>
      </c>
      <c r="F46" s="6">
        <f t="shared" si="0"/>
        <v>0</v>
      </c>
      <c r="G46" s="18">
        <v>0</v>
      </c>
      <c r="H46" s="7">
        <v>0</v>
      </c>
      <c r="I46" s="7">
        <v>0</v>
      </c>
      <c r="J46" s="6">
        <f t="shared" ref="J46" si="37">I46-H46</f>
        <v>0</v>
      </c>
      <c r="K46" s="18">
        <v>0</v>
      </c>
      <c r="L46" s="7">
        <v>0</v>
      </c>
      <c r="M46" s="7">
        <v>0</v>
      </c>
      <c r="N46" s="6">
        <f t="shared" ref="N46" si="38">M46-L46</f>
        <v>0</v>
      </c>
      <c r="O46" s="18">
        <v>0</v>
      </c>
    </row>
    <row r="47" spans="1:15" ht="26.25" x14ac:dyDescent="0.25">
      <c r="A47" s="15" t="s">
        <v>52</v>
      </c>
      <c r="B47" s="13" t="s">
        <v>20</v>
      </c>
      <c r="C47" s="13" t="s">
        <v>5</v>
      </c>
      <c r="D47" s="9">
        <f>D48</f>
        <v>32972.688000000002</v>
      </c>
      <c r="E47" s="9">
        <f>E48</f>
        <v>32972.688000000002</v>
      </c>
      <c r="F47" s="7">
        <f t="shared" si="0"/>
        <v>0</v>
      </c>
      <c r="G47" s="7">
        <f>E47/D47*100-100</f>
        <v>0</v>
      </c>
      <c r="H47" s="9">
        <f>H48</f>
        <v>32972.688000000002</v>
      </c>
      <c r="I47" s="9">
        <f>I48</f>
        <v>32972.688000000002</v>
      </c>
      <c r="J47" s="7">
        <f>I47-H47</f>
        <v>0</v>
      </c>
      <c r="K47" s="7">
        <f>I47/H47*100-100</f>
        <v>0</v>
      </c>
      <c r="L47" s="9">
        <f>L48</f>
        <v>32972.688000000002</v>
      </c>
      <c r="M47" s="9">
        <f>M48</f>
        <v>32972.688000000002</v>
      </c>
      <c r="N47" s="7">
        <f>M47-L47</f>
        <v>0</v>
      </c>
      <c r="O47" s="7">
        <f>M47/L47*100-100</f>
        <v>0</v>
      </c>
    </row>
    <row r="48" spans="1:15" ht="26.25" x14ac:dyDescent="0.25">
      <c r="A48" s="4" t="s">
        <v>53</v>
      </c>
      <c r="B48" s="5" t="s">
        <v>20</v>
      </c>
      <c r="C48" s="5" t="s">
        <v>4</v>
      </c>
      <c r="D48" s="7">
        <v>32972.688000000002</v>
      </c>
      <c r="E48" s="7">
        <v>32972.688000000002</v>
      </c>
      <c r="F48" s="6">
        <f t="shared" si="0"/>
        <v>0</v>
      </c>
      <c r="G48" s="18">
        <f>E48/D48*100-100</f>
        <v>0</v>
      </c>
      <c r="H48" s="7">
        <v>32972.688000000002</v>
      </c>
      <c r="I48" s="7">
        <v>32972.688000000002</v>
      </c>
      <c r="J48" s="6">
        <f t="shared" ref="J48" si="39">I48-H48</f>
        <v>0</v>
      </c>
      <c r="K48" s="18">
        <f>I48/H48*100-100</f>
        <v>0</v>
      </c>
      <c r="L48" s="7">
        <v>32972.688000000002</v>
      </c>
      <c r="M48" s="7">
        <v>32972.688000000002</v>
      </c>
      <c r="N48" s="6">
        <f t="shared" ref="N48" si="40">M48-L48</f>
        <v>0</v>
      </c>
      <c r="O48" s="18">
        <f>M48/L48*100-100</f>
        <v>0</v>
      </c>
    </row>
    <row r="49" spans="1:19" x14ac:dyDescent="0.25">
      <c r="A49" s="15" t="s">
        <v>54</v>
      </c>
      <c r="B49" s="13" t="s">
        <v>55</v>
      </c>
      <c r="C49" s="13" t="s">
        <v>5</v>
      </c>
      <c r="D49" s="9">
        <f>D50</f>
        <v>41753.300000000003</v>
      </c>
      <c r="E49" s="9">
        <f>E50</f>
        <v>41753.300000000003</v>
      </c>
      <c r="F49" s="7">
        <f t="shared" si="0"/>
        <v>0</v>
      </c>
      <c r="G49" s="7">
        <f>E49/D49*100-100</f>
        <v>0</v>
      </c>
      <c r="H49" s="9">
        <f>H50</f>
        <v>7201.3</v>
      </c>
      <c r="I49" s="9">
        <f>I50</f>
        <v>7201.3</v>
      </c>
      <c r="J49" s="7">
        <f>I49-H49</f>
        <v>0</v>
      </c>
      <c r="K49" s="7">
        <f>I49/H49*100-100</f>
        <v>0</v>
      </c>
      <c r="L49" s="9">
        <f>L50</f>
        <v>7489.4</v>
      </c>
      <c r="M49" s="9">
        <f>M50</f>
        <v>7489.4</v>
      </c>
      <c r="N49" s="7">
        <f>M49-L49</f>
        <v>0</v>
      </c>
      <c r="O49" s="7">
        <f>M49/L49*100-100</f>
        <v>0</v>
      </c>
    </row>
    <row r="50" spans="1:19" ht="39" x14ac:dyDescent="0.25">
      <c r="A50" s="4" t="s">
        <v>111</v>
      </c>
      <c r="B50" s="5" t="s">
        <v>55</v>
      </c>
      <c r="C50" s="5" t="s">
        <v>4</v>
      </c>
      <c r="D50" s="7">
        <v>41753.300000000003</v>
      </c>
      <c r="E50" s="7">
        <v>41753.300000000003</v>
      </c>
      <c r="F50" s="6">
        <f t="shared" si="0"/>
        <v>0</v>
      </c>
      <c r="G50" s="18">
        <f>E50/D50*100-100</f>
        <v>0</v>
      </c>
      <c r="H50" s="7">
        <v>7201.3</v>
      </c>
      <c r="I50" s="7">
        <v>7201.3</v>
      </c>
      <c r="J50" s="6">
        <f t="shared" ref="J50" si="41">I50-H50</f>
        <v>0</v>
      </c>
      <c r="K50" s="18">
        <f>I50/H50*100-100</f>
        <v>0</v>
      </c>
      <c r="L50" s="7">
        <v>7489.4</v>
      </c>
      <c r="M50" s="7">
        <v>7489.4</v>
      </c>
      <c r="N50" s="6">
        <f t="shared" ref="N50" si="42">M50-L50</f>
        <v>0</v>
      </c>
      <c r="O50" s="18">
        <f>M50/L50*100-100</f>
        <v>0</v>
      </c>
    </row>
    <row r="51" spans="1:19" s="8" customFormat="1" ht="21.75" customHeight="1" x14ac:dyDescent="0.25">
      <c r="A51" s="10" t="s">
        <v>56</v>
      </c>
      <c r="B51" s="11"/>
      <c r="C51" s="11"/>
      <c r="D51" s="12">
        <f>D9+D17+D19+D24+D27+D33+D36+D37+D42+D45+D47+D49</f>
        <v>1303700.2973300002</v>
      </c>
      <c r="E51" s="12">
        <f>E9+E17+E19+E24+E27+E33+E36+E37+E42+E45+E47+E49</f>
        <v>1368975.5972000002</v>
      </c>
      <c r="F51" s="32">
        <f t="shared" si="0"/>
        <v>65275.299869999988</v>
      </c>
      <c r="G51" s="7">
        <f>E51/D51*100-100</f>
        <v>5.0069252882495334</v>
      </c>
      <c r="H51" s="12">
        <f>H9+H17+H19+H24+H27+H33+H36+H37+H42+H45+H47+H49</f>
        <v>1206774.9583300005</v>
      </c>
      <c r="I51" s="12">
        <f>I9+I17+I19+I24+I27+I33+I36+I37+I42+I45+I47+I49</f>
        <v>1263410.7546600003</v>
      </c>
      <c r="J51" s="7">
        <f>I51-H51</f>
        <v>56635.796329999808</v>
      </c>
      <c r="K51" s="7">
        <f>I51/H51*100-100</f>
        <v>4.6931530969432202</v>
      </c>
      <c r="L51" s="12">
        <f>L9+L17+L19+L24+L27+L33+L36+L37+L42+L45+L47+L49</f>
        <v>1229661.4326599999</v>
      </c>
      <c r="M51" s="12">
        <f>M9+M17+M19+M24+M27+M33+M36+M37+M42+M45+M47+M49</f>
        <v>1314582.9931299998</v>
      </c>
      <c r="N51" s="7">
        <f>M51-L51</f>
        <v>84921.560469999909</v>
      </c>
      <c r="O51" s="7">
        <f>M51/L51*100-100</f>
        <v>6.9060928654400442</v>
      </c>
    </row>
    <row r="52" spans="1:19" x14ac:dyDescent="0.25">
      <c r="A52" s="57" t="s">
        <v>119</v>
      </c>
      <c r="B52" s="69"/>
      <c r="C52" s="69"/>
      <c r="D52" s="59"/>
      <c r="E52" s="59"/>
      <c r="F52" s="59"/>
      <c r="G52" s="59"/>
      <c r="H52" s="59">
        <v>13700</v>
      </c>
      <c r="I52" s="59">
        <v>13700</v>
      </c>
      <c r="J52" s="59"/>
      <c r="K52" s="59"/>
      <c r="L52" s="59">
        <v>27700</v>
      </c>
      <c r="M52" s="59">
        <v>27700</v>
      </c>
      <c r="N52" s="60"/>
      <c r="O52" s="59"/>
    </row>
    <row r="53" spans="1:19" x14ac:dyDescent="0.25">
      <c r="A53" s="63" t="s">
        <v>120</v>
      </c>
      <c r="B53" s="70"/>
      <c r="C53" s="70"/>
      <c r="D53" s="65">
        <f>D51</f>
        <v>1303700.2973300002</v>
      </c>
      <c r="E53" s="65">
        <f>E51</f>
        <v>1368975.5972000002</v>
      </c>
      <c r="F53" s="64">
        <f t="shared" ref="F53" si="43">E53-D53</f>
        <v>65275.299869999988</v>
      </c>
      <c r="G53" s="64">
        <f t="shared" ref="G53" si="44">E53/D53*100-100</f>
        <v>5.0069252882495334</v>
      </c>
      <c r="H53" s="65">
        <f>SUM(H51:H52)</f>
        <v>1220474.9583300005</v>
      </c>
      <c r="I53" s="65">
        <f>SUM(I51:I52)</f>
        <v>1277110.7546600003</v>
      </c>
      <c r="J53" s="66">
        <f t="shared" ref="J53" si="45">I53-H53</f>
        <v>56635.796329999808</v>
      </c>
      <c r="K53" s="64">
        <f t="shared" ref="K53" si="46">I53/H53*100-100</f>
        <v>4.6404718051319662</v>
      </c>
      <c r="L53" s="65">
        <f>SUM(L51:L52)</f>
        <v>1257361.4326599999</v>
      </c>
      <c r="M53" s="65">
        <f>SUM(M51:M52)</f>
        <v>1342282.9931299998</v>
      </c>
      <c r="N53" s="66">
        <f t="shared" ref="N53" si="47">M53-L53</f>
        <v>84921.560469999909</v>
      </c>
      <c r="O53" s="64">
        <f t="shared" ref="O53" si="48">M53/L53*100-100</f>
        <v>6.7539498400507512</v>
      </c>
    </row>
    <row r="57" spans="1:19" x14ac:dyDescent="0.25">
      <c r="S57" t="s">
        <v>105</v>
      </c>
    </row>
  </sheetData>
  <mergeCells count="15">
    <mergeCell ref="L1:O2"/>
    <mergeCell ref="A3:O3"/>
    <mergeCell ref="A4:O4"/>
    <mergeCell ref="M6:M7"/>
    <mergeCell ref="N6:O6"/>
    <mergeCell ref="H6:H7"/>
    <mergeCell ref="L6:L7"/>
    <mergeCell ref="A6:A7"/>
    <mergeCell ref="B6:B7"/>
    <mergeCell ref="C6:C7"/>
    <mergeCell ref="D6:D7"/>
    <mergeCell ref="E6:E7"/>
    <mergeCell ref="F6:G6"/>
    <mergeCell ref="I6:I7"/>
    <mergeCell ref="J6:K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мп_янв_2020</vt:lpstr>
      <vt:lpstr>расх_янв_2020</vt:lpstr>
      <vt:lpstr>мп_янв_2020!Область_печати</vt:lpstr>
      <vt:lpstr>расх_янв_2020!Область_печати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2020-01-31T12:29:05Z</dcterms:modified>
</cp:coreProperties>
</file>