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крк\Бюджет_2020_2021 и 2022\Вяземский район\изм_январь_2020_2021_2022\"/>
    </mc:Choice>
  </mc:AlternateContent>
  <bookViews>
    <workbookView xWindow="480" yWindow="270" windowWidth="11475" windowHeight="8070"/>
  </bookViews>
  <sheets>
    <sheet name="изм_январь_2020" sheetId="4" r:id="rId1"/>
  </sheets>
  <definedNames>
    <definedName name="_xlnm.Print_Area" localSheetId="0">изм_январь_2020!$A$1:$M$92</definedName>
  </definedNames>
  <calcPr calcId="152511"/>
</workbook>
</file>

<file path=xl/calcChain.xml><?xml version="1.0" encoding="utf-8"?>
<calcChain xmlns="http://schemas.openxmlformats.org/spreadsheetml/2006/main">
  <c r="M6" i="4" l="1"/>
  <c r="I6" i="4"/>
  <c r="M41" i="4"/>
  <c r="M40" i="4"/>
  <c r="M39" i="4"/>
  <c r="M38" i="4"/>
  <c r="M32" i="4"/>
  <c r="M31" i="4"/>
  <c r="M30" i="4"/>
  <c r="M29" i="4"/>
  <c r="M28" i="4"/>
  <c r="M27" i="4"/>
  <c r="I41" i="4"/>
  <c r="I40" i="4"/>
  <c r="I39" i="4"/>
  <c r="I38" i="4"/>
  <c r="I32" i="4"/>
  <c r="I31" i="4"/>
  <c r="I30" i="4"/>
  <c r="I29" i="4"/>
  <c r="I28" i="4"/>
  <c r="I27" i="4"/>
  <c r="I20" i="4"/>
  <c r="I19" i="4"/>
  <c r="I17" i="4"/>
  <c r="I16" i="4"/>
  <c r="I15" i="4"/>
  <c r="I14" i="4"/>
  <c r="I13" i="4"/>
  <c r="I11" i="4"/>
  <c r="I10" i="4"/>
  <c r="I9" i="4"/>
  <c r="I8" i="4"/>
  <c r="M20" i="4"/>
  <c r="M19" i="4"/>
  <c r="M17" i="4"/>
  <c r="M16" i="4"/>
  <c r="M15" i="4"/>
  <c r="M14" i="4"/>
  <c r="M11" i="4"/>
  <c r="M10" i="4"/>
  <c r="M9" i="4"/>
  <c r="M8" i="4"/>
  <c r="E41" i="4"/>
  <c r="E40" i="4"/>
  <c r="E39" i="4"/>
  <c r="E38" i="4"/>
  <c r="E32" i="4"/>
  <c r="E31" i="4"/>
  <c r="E30" i="4"/>
  <c r="E29" i="4"/>
  <c r="E28" i="4"/>
  <c r="E27" i="4"/>
  <c r="E25" i="4"/>
  <c r="E20" i="4"/>
  <c r="E19" i="4"/>
  <c r="E17" i="4"/>
  <c r="E16" i="4"/>
  <c r="E15" i="4"/>
  <c r="E14" i="4"/>
  <c r="E13" i="4"/>
  <c r="E11" i="4"/>
  <c r="E10" i="4"/>
  <c r="E9" i="4"/>
  <c r="E8" i="4"/>
  <c r="E6" i="4"/>
  <c r="M25" i="4"/>
  <c r="I25" i="4"/>
  <c r="G63" i="4" l="1"/>
  <c r="G81" i="4"/>
  <c r="K50" i="4"/>
  <c r="J50" i="4"/>
  <c r="G50" i="4"/>
  <c r="F50" i="4"/>
  <c r="B50" i="4"/>
  <c r="C50" i="4"/>
  <c r="H53" i="4"/>
  <c r="H54" i="4"/>
  <c r="H55" i="4"/>
  <c r="L54" i="4"/>
  <c r="L55" i="4"/>
  <c r="L53" i="4"/>
  <c r="D55" i="4"/>
  <c r="D54" i="4"/>
  <c r="D53" i="4"/>
  <c r="L61" i="4"/>
  <c r="K58" i="4"/>
  <c r="L58" i="4" s="1"/>
  <c r="J58" i="4"/>
  <c r="F58" i="4"/>
  <c r="G58" i="4"/>
  <c r="C58" i="4"/>
  <c r="L60" i="4"/>
  <c r="H60" i="4"/>
  <c r="D60" i="4"/>
  <c r="L86" i="4"/>
  <c r="L85" i="4"/>
  <c r="K84" i="4"/>
  <c r="L83" i="4"/>
  <c r="M82" i="4"/>
  <c r="L82" i="4"/>
  <c r="K81" i="4"/>
  <c r="M80" i="4"/>
  <c r="L80" i="4"/>
  <c r="M79" i="4"/>
  <c r="L79" i="4"/>
  <c r="M78" i="4"/>
  <c r="L78" i="4"/>
  <c r="M77" i="4"/>
  <c r="L77" i="4"/>
  <c r="M76" i="4"/>
  <c r="L76" i="4"/>
  <c r="M75" i="4"/>
  <c r="L75" i="4"/>
  <c r="M74" i="4"/>
  <c r="L74" i="4"/>
  <c r="M73" i="4"/>
  <c r="L73" i="4"/>
  <c r="M72" i="4"/>
  <c r="L72" i="4"/>
  <c r="L71" i="4"/>
  <c r="M70" i="4"/>
  <c r="L70" i="4"/>
  <c r="M69" i="4"/>
  <c r="L69" i="4"/>
  <c r="M68" i="4"/>
  <c r="L68" i="4"/>
  <c r="M67" i="4"/>
  <c r="L67" i="4"/>
  <c r="M66" i="4"/>
  <c r="L66" i="4"/>
  <c r="M65" i="4"/>
  <c r="L65" i="4"/>
  <c r="M64" i="4"/>
  <c r="L64" i="4"/>
  <c r="K63" i="4"/>
  <c r="L59" i="4"/>
  <c r="L56" i="4"/>
  <c r="L52" i="4"/>
  <c r="L51" i="4"/>
  <c r="L49" i="4"/>
  <c r="M48" i="4"/>
  <c r="L48" i="4"/>
  <c r="K47" i="4"/>
  <c r="H86" i="4"/>
  <c r="H85" i="4"/>
  <c r="G84" i="4"/>
  <c r="H83" i="4"/>
  <c r="I82" i="4"/>
  <c r="H82" i="4"/>
  <c r="I80" i="4"/>
  <c r="H80" i="4"/>
  <c r="I79" i="4"/>
  <c r="H79" i="4"/>
  <c r="I78" i="4"/>
  <c r="H78" i="4"/>
  <c r="I77" i="4"/>
  <c r="H77" i="4"/>
  <c r="I76" i="4"/>
  <c r="H76" i="4"/>
  <c r="I75" i="4"/>
  <c r="H75" i="4"/>
  <c r="I74" i="4"/>
  <c r="H74" i="4"/>
  <c r="I73" i="4"/>
  <c r="H73" i="4"/>
  <c r="I72" i="4"/>
  <c r="H72" i="4"/>
  <c r="H71" i="4"/>
  <c r="I70" i="4"/>
  <c r="H70" i="4"/>
  <c r="I69" i="4"/>
  <c r="H69" i="4"/>
  <c r="I68" i="4"/>
  <c r="H68" i="4"/>
  <c r="I67" i="4"/>
  <c r="H67" i="4"/>
  <c r="I66" i="4"/>
  <c r="H66" i="4"/>
  <c r="I65" i="4"/>
  <c r="H65" i="4"/>
  <c r="I64" i="4"/>
  <c r="H64" i="4"/>
  <c r="H61" i="4"/>
  <c r="H59" i="4"/>
  <c r="H56" i="4"/>
  <c r="H52" i="4"/>
  <c r="H51" i="4"/>
  <c r="H49" i="4"/>
  <c r="I48" i="4"/>
  <c r="H48" i="4"/>
  <c r="G47" i="4"/>
  <c r="E48" i="4"/>
  <c r="E49" i="4"/>
  <c r="E64" i="4"/>
  <c r="E65" i="4"/>
  <c r="E66" i="4"/>
  <c r="E67" i="4"/>
  <c r="E68" i="4"/>
  <c r="E69" i="4"/>
  <c r="E70" i="4"/>
  <c r="E72" i="4"/>
  <c r="E73" i="4"/>
  <c r="E74" i="4"/>
  <c r="E75" i="4"/>
  <c r="E76" i="4"/>
  <c r="E77" i="4"/>
  <c r="E78" i="4"/>
  <c r="E79" i="4"/>
  <c r="E80" i="4"/>
  <c r="E82" i="4"/>
  <c r="D48" i="4"/>
  <c r="D49" i="4"/>
  <c r="D51" i="4"/>
  <c r="D52" i="4"/>
  <c r="D56" i="4"/>
  <c r="D59" i="4"/>
  <c r="D61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2" i="4"/>
  <c r="D83" i="4"/>
  <c r="D85" i="4"/>
  <c r="D86" i="4"/>
  <c r="C63" i="4"/>
  <c r="B63" i="4"/>
  <c r="B62" i="4" s="1"/>
  <c r="L44" i="4"/>
  <c r="L43" i="4"/>
  <c r="L41" i="4"/>
  <c r="L40" i="4"/>
  <c r="L39" i="4"/>
  <c r="L38" i="4"/>
  <c r="L37" i="4"/>
  <c r="L35" i="4"/>
  <c r="L34" i="4"/>
  <c r="L32" i="4"/>
  <c r="L31" i="4"/>
  <c r="L30" i="4"/>
  <c r="L29" i="4"/>
  <c r="L28" i="4"/>
  <c r="L27" i="4"/>
  <c r="L25" i="4"/>
  <c r="H44" i="4"/>
  <c r="H43" i="4"/>
  <c r="H41" i="4"/>
  <c r="H40" i="4"/>
  <c r="H39" i="4"/>
  <c r="H38" i="4"/>
  <c r="H37" i="4"/>
  <c r="H35" i="4"/>
  <c r="H34" i="4"/>
  <c r="H32" i="4"/>
  <c r="H31" i="4"/>
  <c r="H30" i="4"/>
  <c r="H29" i="4"/>
  <c r="H28" i="4"/>
  <c r="H27" i="4"/>
  <c r="H25" i="4"/>
  <c r="K42" i="4"/>
  <c r="K36" i="4"/>
  <c r="K33" i="4"/>
  <c r="K26" i="4"/>
  <c r="G42" i="4"/>
  <c r="G36" i="4"/>
  <c r="G33" i="4"/>
  <c r="G26" i="4"/>
  <c r="C42" i="4"/>
  <c r="C36" i="4"/>
  <c r="C33" i="4"/>
  <c r="C26" i="4"/>
  <c r="C24" i="4" l="1"/>
  <c r="G24" i="4"/>
  <c r="K24" i="4"/>
  <c r="E63" i="4"/>
  <c r="H58" i="4"/>
  <c r="G57" i="4"/>
  <c r="C62" i="4"/>
  <c r="D63" i="4"/>
  <c r="K57" i="4"/>
  <c r="K62" i="4"/>
  <c r="G62" i="4"/>
  <c r="L9" i="4"/>
  <c r="L10" i="4"/>
  <c r="L11" i="4"/>
  <c r="L13" i="4"/>
  <c r="L14" i="4"/>
  <c r="L15" i="4"/>
  <c r="L16" i="4"/>
  <c r="L17" i="4"/>
  <c r="L19" i="4"/>
  <c r="L20" i="4"/>
  <c r="L22" i="4"/>
  <c r="L8" i="4"/>
  <c r="L6" i="4"/>
  <c r="K21" i="4"/>
  <c r="K18" i="4"/>
  <c r="K12" i="4"/>
  <c r="K7" i="4"/>
  <c r="H8" i="4"/>
  <c r="H9" i="4"/>
  <c r="H10" i="4"/>
  <c r="H11" i="4"/>
  <c r="H13" i="4"/>
  <c r="H14" i="4"/>
  <c r="H15" i="4"/>
  <c r="H16" i="4"/>
  <c r="H17" i="4"/>
  <c r="H19" i="4"/>
  <c r="H20" i="4"/>
  <c r="H22" i="4"/>
  <c r="H6" i="4"/>
  <c r="G21" i="4"/>
  <c r="G18" i="4"/>
  <c r="G12" i="4"/>
  <c r="G7" i="4"/>
  <c r="K45" i="4" l="1"/>
  <c r="G23" i="4"/>
  <c r="G45" i="4"/>
  <c r="C45" i="4"/>
  <c r="K87" i="4"/>
  <c r="K23" i="4"/>
  <c r="E62" i="4"/>
  <c r="D62" i="4"/>
  <c r="G87" i="4"/>
  <c r="D28" i="4"/>
  <c r="D29" i="4"/>
  <c r="D30" i="4"/>
  <c r="D31" i="4"/>
  <c r="D32" i="4"/>
  <c r="D34" i="4"/>
  <c r="D35" i="4"/>
  <c r="D37" i="4"/>
  <c r="D38" i="4"/>
  <c r="D39" i="4"/>
  <c r="D40" i="4"/>
  <c r="D41" i="4"/>
  <c r="D43" i="4"/>
  <c r="D44" i="4"/>
  <c r="D27" i="4"/>
  <c r="D25" i="4"/>
  <c r="C18" i="4"/>
  <c r="C21" i="4"/>
  <c r="D16" i="4"/>
  <c r="D17" i="4"/>
  <c r="D19" i="4"/>
  <c r="D20" i="4"/>
  <c r="D22" i="4"/>
  <c r="D15" i="4"/>
  <c r="D14" i="4"/>
  <c r="D13" i="4"/>
  <c r="D9" i="4"/>
  <c r="D10" i="4"/>
  <c r="D11" i="4"/>
  <c r="D8" i="4"/>
  <c r="C81" i="4"/>
  <c r="C84" i="4"/>
  <c r="J57" i="4"/>
  <c r="F57" i="4"/>
  <c r="B57" i="4"/>
  <c r="C47" i="4"/>
  <c r="D6" i="4"/>
  <c r="C12" i="4"/>
  <c r="C7" i="4"/>
  <c r="G46" i="4" l="1"/>
  <c r="G88" i="4" s="1"/>
  <c r="C23" i="4"/>
  <c r="K46" i="4"/>
  <c r="D50" i="4"/>
  <c r="L50" i="4"/>
  <c r="L57" i="4"/>
  <c r="H50" i="4"/>
  <c r="H57" i="4"/>
  <c r="C57" i="4"/>
  <c r="D57" i="4" s="1"/>
  <c r="D58" i="4"/>
  <c r="K88" i="4" l="1"/>
  <c r="C46" i="4"/>
  <c r="C87" i="4"/>
  <c r="C88" i="4" l="1"/>
  <c r="J84" i="4"/>
  <c r="L84" i="4" s="1"/>
  <c r="F84" i="4"/>
  <c r="H84" i="4" s="1"/>
  <c r="B84" i="4"/>
  <c r="D84" i="4" s="1"/>
  <c r="J81" i="4"/>
  <c r="F81" i="4"/>
  <c r="B81" i="4"/>
  <c r="J63" i="4"/>
  <c r="F63" i="4"/>
  <c r="F62" i="4" s="1"/>
  <c r="J47" i="4"/>
  <c r="F47" i="4"/>
  <c r="B47" i="4"/>
  <c r="J42" i="4"/>
  <c r="L42" i="4" s="1"/>
  <c r="F42" i="4"/>
  <c r="H42" i="4" s="1"/>
  <c r="B42" i="4"/>
  <c r="D42" i="4" s="1"/>
  <c r="J36" i="4"/>
  <c r="F36" i="4"/>
  <c r="B36" i="4"/>
  <c r="J33" i="4"/>
  <c r="L33" i="4" s="1"/>
  <c r="F33" i="4"/>
  <c r="H33" i="4" s="1"/>
  <c r="B33" i="4"/>
  <c r="D33" i="4" s="1"/>
  <c r="J26" i="4"/>
  <c r="F26" i="4"/>
  <c r="B26" i="4"/>
  <c r="J21" i="4"/>
  <c r="L21" i="4" s="1"/>
  <c r="F21" i="4"/>
  <c r="H21" i="4" s="1"/>
  <c r="B21" i="4"/>
  <c r="D21" i="4" s="1"/>
  <c r="J18" i="4"/>
  <c r="F18" i="4"/>
  <c r="B18" i="4"/>
  <c r="J12" i="4"/>
  <c r="F12" i="4"/>
  <c r="B12" i="4"/>
  <c r="J7" i="4"/>
  <c r="M7" i="4" s="1"/>
  <c r="F7" i="4"/>
  <c r="B7" i="4"/>
  <c r="E7" i="4" s="1"/>
  <c r="H7" i="4" l="1"/>
  <c r="I7" i="4"/>
  <c r="D12" i="4"/>
  <c r="E12" i="4"/>
  <c r="L12" i="4"/>
  <c r="M12" i="4"/>
  <c r="H18" i="4"/>
  <c r="I18" i="4"/>
  <c r="H26" i="4"/>
  <c r="I26" i="4"/>
  <c r="H36" i="4"/>
  <c r="I36" i="4"/>
  <c r="H12" i="4"/>
  <c r="I12" i="4"/>
  <c r="D18" i="4"/>
  <c r="E18" i="4"/>
  <c r="L18" i="4"/>
  <c r="M18" i="4"/>
  <c r="D26" i="4"/>
  <c r="E26" i="4"/>
  <c r="L26" i="4"/>
  <c r="M26" i="4"/>
  <c r="D36" i="4"/>
  <c r="E36" i="4"/>
  <c r="L36" i="4"/>
  <c r="M36" i="4"/>
  <c r="B24" i="4"/>
  <c r="H62" i="4"/>
  <c r="I62" i="4"/>
  <c r="B23" i="4"/>
  <c r="D7" i="4"/>
  <c r="J24" i="4"/>
  <c r="I47" i="4"/>
  <c r="H47" i="4"/>
  <c r="L63" i="4"/>
  <c r="M63" i="4"/>
  <c r="I81" i="4"/>
  <c r="H81" i="4"/>
  <c r="J23" i="4"/>
  <c r="L7" i="4"/>
  <c r="D47" i="4"/>
  <c r="B87" i="4"/>
  <c r="E47" i="4"/>
  <c r="M47" i="4"/>
  <c r="L47" i="4"/>
  <c r="I63" i="4"/>
  <c r="H63" i="4"/>
  <c r="D81" i="4"/>
  <c r="E81" i="4"/>
  <c r="L81" i="4"/>
  <c r="M81" i="4"/>
  <c r="F23" i="4"/>
  <c r="F24" i="4"/>
  <c r="F87" i="4"/>
  <c r="J62" i="4"/>
  <c r="J87" i="4" s="1"/>
  <c r="B45" i="4"/>
  <c r="E45" i="4" s="1"/>
  <c r="J45" i="4"/>
  <c r="H23" i="4" l="1"/>
  <c r="I23" i="4"/>
  <c r="L24" i="4"/>
  <c r="M24" i="4"/>
  <c r="D23" i="4"/>
  <c r="E23" i="4"/>
  <c r="L45" i="4"/>
  <c r="M45" i="4"/>
  <c r="H24" i="4"/>
  <c r="I24" i="4"/>
  <c r="L23" i="4"/>
  <c r="M23" i="4"/>
  <c r="D24" i="4"/>
  <c r="E24" i="4"/>
  <c r="E87" i="4"/>
  <c r="D87" i="4"/>
  <c r="B46" i="4"/>
  <c r="D45" i="4"/>
  <c r="M62" i="4"/>
  <c r="L62" i="4"/>
  <c r="M87" i="4"/>
  <c r="L87" i="4"/>
  <c r="I87" i="4"/>
  <c r="H87" i="4"/>
  <c r="J46" i="4"/>
  <c r="F45" i="4"/>
  <c r="B88" i="4"/>
  <c r="H45" i="4" l="1"/>
  <c r="I45" i="4"/>
  <c r="L46" i="4"/>
  <c r="M46" i="4"/>
  <c r="D46" i="4"/>
  <c r="E46" i="4"/>
  <c r="D88" i="4"/>
  <c r="E88" i="4"/>
  <c r="F46" i="4"/>
  <c r="J88" i="4"/>
  <c r="M88" i="4" l="1"/>
  <c r="L88" i="4"/>
  <c r="H46" i="4"/>
  <c r="I46" i="4"/>
  <c r="F88" i="4"/>
  <c r="I88" i="4" l="1"/>
  <c r="H88" i="4"/>
</calcChain>
</file>

<file path=xl/sharedStrings.xml><?xml version="1.0" encoding="utf-8"?>
<sst xmlns="http://schemas.openxmlformats.org/spreadsheetml/2006/main" count="96" uniqueCount="90">
  <si>
    <t>(тыс. рублей)</t>
  </si>
  <si>
    <t>Наименование расходов</t>
  </si>
  <si>
    <t>Налог на доходы физических лиц</t>
  </si>
  <si>
    <t>Штрафы, санкции, возмещение ущерба</t>
  </si>
  <si>
    <t>ВСЕГО</t>
  </si>
  <si>
    <t>Итого неналоговые доходы</t>
  </si>
  <si>
    <t>Итого собственные доходы</t>
  </si>
  <si>
    <t xml:space="preserve">       Безвозмездные поступления</t>
  </si>
  <si>
    <t>Итого налоговые доходы</t>
  </si>
  <si>
    <t>Налоги на товары (работы, услуги), реализуемые на территории Российской Федерации, в том числе:</t>
  </si>
  <si>
    <t>доходы от уплаты акцизов на дизельное топливо</t>
  </si>
  <si>
    <t>доходы от уплаты акцизов на моторные масла</t>
  </si>
  <si>
    <t>доходы от уплаты акцизов на автомобильный бензин</t>
  </si>
  <si>
    <t>доходы от уплаты акцизов на прямогонный бензин</t>
  </si>
  <si>
    <t>Налоги на совокупный доход, в том числе:</t>
  </si>
  <si>
    <t>налог, взимаемый в связи с применением патентной системы налогообложения</t>
  </si>
  <si>
    <t>Налог на игорный бизнес</t>
  </si>
  <si>
    <t>Государственная пошлина</t>
  </si>
  <si>
    <t>налог с продаж</t>
  </si>
  <si>
    <t>Доходы от использования имущества, находящегося в государственной и муниципальной собственности, в том числе:</t>
  </si>
  <si>
    <t>доходы от арендной платы за земельные участки (не разграничены - сельские поселения и район)</t>
  </si>
  <si>
    <t>доходы от арендной платы за земельные участки (не разграничены - городское поселение)</t>
  </si>
  <si>
    <t>доходы от арендной платы за земельные участки (после разгранечения- сельские поселения и район)</t>
  </si>
  <si>
    <t>доходы от сдачи в аренду имущества - находящиеся в собственности муниципальных районов</t>
  </si>
  <si>
    <t>доходы от части прибыли</t>
  </si>
  <si>
    <t>Плата за негативное воздействие на окружающую среду</t>
  </si>
  <si>
    <t>Доходы от оказания плановых услуг, в том числе:</t>
  </si>
  <si>
    <t>прочие доходы от оказания платных услуг</t>
  </si>
  <si>
    <t>прочие доходы от компенспции затрат бюджетов муниципальных районов</t>
  </si>
  <si>
    <t>Доходы от продажи материальных и нематериальных активов, в том числе:</t>
  </si>
  <si>
    <t>доходы от реализации имущества, находящегося в оперативном управлении</t>
  </si>
  <si>
    <t>доходы от реализации иного имущества, находящегося в собственности муниципальных районов</t>
  </si>
  <si>
    <t>доходы от продажи земельных участков (не разграничена - сельские поселения и район)</t>
  </si>
  <si>
    <t>доходы от продажи земельных участков (не разграничена - городское поселение)</t>
  </si>
  <si>
    <t>Прочие неналоговые доходы, в том числе:</t>
  </si>
  <si>
    <t>невыясненные поступления, зачисляемые в бюджеты муниципальных районов</t>
  </si>
  <si>
    <t>прочие неналоговые доходы муниципальных районов</t>
  </si>
  <si>
    <t>Дотации бюджетам муниципальных районов на поддержку мер по обеспечению сбалансированности бюджетов, в том числе:</t>
  </si>
  <si>
    <t>дотации бюджетам муниципальных районов на выравнивание бюджетной обеспеченности</t>
  </si>
  <si>
    <t>дотации бюджетам муниципальных районов на  поддержку мер по обеспечению сбалансированности бюджетов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</si>
  <si>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</si>
  <si>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</si>
  <si>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Субвенции бюджетам муниципальных районов на государственную регистрацию актов гражданского состояния</t>
  </si>
  <si>
    <t>Возврат прочих остатков субсидий, субвенций и иных межбюджетных трансфертов, имеющих целевое нахначение, прошлых лет из бюджетов муниципальных районов</t>
  </si>
  <si>
    <t>НДПИ</t>
  </si>
  <si>
    <t>ЕСХН</t>
  </si>
  <si>
    <t>ЕНВД</t>
  </si>
  <si>
    <t>за выдачу разрешения на установку рекламной конструкции</t>
  </si>
  <si>
    <t>по делам, рассматриваемым в судах общей юрисдикции, мировыми судьями (за исключением Верховного Суда Российской Федерации)</t>
  </si>
  <si>
    <t xml:space="preserve">доходы в виде прибыли, приходящейся на доли в уставных (складочных) капиталах хоз.товариществ и обществ, или дивидендов по акциям, принадлежащим муниц. районам </t>
  </si>
  <si>
    <t>Прочие субсидии:</t>
  </si>
  <si>
    <t xml:space="preserve">на осуществление полномочий органов гос.власти Смоленской области по расчету и предоставлению дотаций бюджетам поселений </t>
  </si>
  <si>
    <t>на осуществление госполномочий по созданию админ.комиссий в муницрайонах и городских округах Смоленской области в целях привлечения к админ.ответственности</t>
  </si>
  <si>
    <t>субвенции, предоставляемые бюджетам муниц.районов и городских округов Смоленской области из обл.бюджета на осуществление органами местного самоуправления муниц.районов и городских округов Смоленской области гос.полномочий по осуществлению мер соц.поддержки по предоставлению компенсации расходов на оплату жилых помещений, отопления и освещения педаг.работникам образовательных учреждений</t>
  </si>
  <si>
    <t>на осуществление органами местного самоуправления муниц.районов и городских округов Смоленской области гос.полномочий по назначению и выплате ежемесячных денежных средств на содержание ребенка, находящегося под опекой (попечительством)</t>
  </si>
  <si>
    <t>на осуществление гос.полномочий по выплате вознаграждения за выполнение функций классного руководителя педаг.работникам муниц.образ.учреждений</t>
  </si>
  <si>
    <t xml:space="preserve">на осуществление гос.полномочий по выплате компенсации части платы, взимаемой с родителей или законных представителей за содержание ребенка (присмотр и уход за ребенком) в муниц.образ.учреждениях, а также в иных образ.организациях (за искл.гос.образ.учреждений), реализующих основную общеобраз.программу дошкольного образования </t>
  </si>
  <si>
    <t>на обеспечение гос.гарантий реализации прав на получение общедоступного и бесплатного начального общего, основного общего, среднего общего образования в муниц.общеобраз.организациях,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</si>
  <si>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 xml:space="preserve">на осуществление гос.полномочий по организации и осуществлению деятельности по опеке и попечительству в соответствии с обл.законом от 31 января 2008 года №7-з </t>
  </si>
  <si>
    <t>на осуществление гос.полномочий по обеспечению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</si>
  <si>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 xml:space="preserve">на осуществление гос.полномочий по созданию и организации деятельности комиссий по делам несовершеннолетних и защите их прав в муниц.районах Смоленской области в соответствии с обл.законом от 31 марта 2008 года №24-з </t>
  </si>
  <si>
    <t xml:space="preserve">на осуществление гос.полномочий по выплате вознаграждения, причитающегося приемным родителям, в соответствии с обл.законом от 25 декабря 2006 года №162-з </t>
  </si>
  <si>
    <t>на осуществление гос.полномочий по выплате денежных средств на содержание ребенка, переданного на воспитание в приемную семью, в соответствии с обл.законом от 25 декабря 2006 года №162-з</t>
  </si>
  <si>
    <t xml:space="preserve">на осуществление гос.полномочий по обеспечению отдыха и оздоровления детей, проживающих на территории Смоленской области, находящихся в каникулярное время (летнее) в лагерях дневного пребывания, организованных на базе муниц.образ.организаций, реализующих образ.программы начального общего, основного общего, среднего общего образования, и муниц.организаций доп.образования в соответствии с обл.законом от 15 ноября 2018 года №120-з </t>
  </si>
  <si>
    <t>Иные межбюджетные трансферты</t>
  </si>
  <si>
    <t>на осуществление части полномочий по решению вопросов местного значения в соответствии с заключенными соглашениями</t>
  </si>
  <si>
    <t>ПРОЧИЕ БЕЗВОЗМЕЗДНЫЕ ПОСТУПЛЕНИЯ</t>
  </si>
  <si>
    <t>на обеспечение гос.гарантий реализации прав на получение общедоступного и бесплатного дошкольного образования в муниц.дошкольных образовательных организациях и муниц.общеобраз.организациях, включая расходы на оплату труда, приобретение учебников и учебных пособий, средств обучения, игр, игрушек (за искл. расходов на содержание зданий и оплату коммунальных услуг)</t>
  </si>
  <si>
    <t>Доходы, получаемые в виде арендной либо иной платы за передачу в возмездное пользование гос. и муниц.имущества (за искл.имущества бюджетных и автономных учреждений, а также имущества государственных и МУП, в том числе казенных)</t>
  </si>
  <si>
    <t>субвенции местным бюджетам на выполнение передаваемых полномочий субъектов РФ, в том числе:</t>
  </si>
  <si>
    <t>Субвенции бюджетам на осущ.полномочий по составлению (изм.) списков кандидатов в
присяжные заседатели фед.судов общей юрисдикции в РФ</t>
  </si>
  <si>
    <t>прочие межбюджетные трансферты, передаваемые бюджетам муниц.районов</t>
  </si>
  <si>
    <t>прочие безвозмездные поступления в бюджеты муниципальных районов</t>
  </si>
  <si>
    <t>Задолженность и перерасчеты по отмененным налогам, сборам и иным обязательным платежам, в том числе:</t>
  </si>
  <si>
    <t>проект решения</t>
  </si>
  <si>
    <t>отклонения (+/-)</t>
  </si>
  <si>
    <t xml:space="preserve">отклонение, %  </t>
  </si>
  <si>
    <t>на реализацию мероприятий по обеспечению жильем молодых семей</t>
  </si>
  <si>
    <t>на поддержку отрасли культуры(мероприятия по подключению к сети Интернет)</t>
  </si>
  <si>
    <t>на обеспечение комплексного развития сельских территорий</t>
  </si>
  <si>
    <t>прочие суюсидии бюджетам муниципальных районов</t>
  </si>
  <si>
    <t>на проектирование, строительство, реконструкцию, кап.ремонт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</si>
  <si>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на софинансирование расходов бюджетов муниципальных образований Смоленской области на подготовку стадиона и установку спортивного оборудования</t>
  </si>
  <si>
    <t>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</si>
  <si>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создание в образовательных организациях услови для получения детьми-инвалидами качественного образования</t>
  </si>
  <si>
    <t>на поддержку отрасли культуры (мероприятия по обеспечению учреждений культуры специализированным автотранспортом)</t>
  </si>
  <si>
    <t>на поддержку отрасли культуры (реконструкция и (или) капитальный ремонт культурно-досуговых учреждений в сельской местности)</t>
  </si>
  <si>
    <t>на поддержку отрасли культуры (оснащение образовательных учреждений в сфере культуры музыкальными инструментами, оборудованием и учебными материалами)</t>
  </si>
  <si>
    <t>Приложение №1 к заключению Контрольно-ревизионной комиссии муниципального образования "Вяземский район" Смоленской области от 28.01.2020 года</t>
  </si>
  <si>
    <t>Таблица №2  Анализ доходов бюджета муниципального образования "Вяземский район" Смоленской области на 2020 год и плановый период 2021 и 2022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</si>
</sst>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right"/>
    </xf>
    <xf numFmtId="164" fontId="4" fillId="0" borderId="0" xfId="0" applyNumberFormat="1" applyFont="1"/>
    <xf numFmtId="0" fontId="5" fillId="2" borderId="1" xfId="0" applyFont="1" applyFill="1" applyBorder="1" applyAlignment="1">
      <alignment wrapText="1"/>
    </xf>
    <xf numFmtId="0" fontId="8" fillId="5" borderId="1" xfId="0" applyFont="1" applyFill="1" applyBorder="1" applyAlignment="1">
      <alignment horizontal="right" wrapText="1"/>
    </xf>
    <xf numFmtId="0" fontId="8" fillId="6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right" wrapText="1"/>
    </xf>
    <xf numFmtId="164" fontId="5" fillId="4" borderId="1" xfId="0" applyNumberFormat="1" applyFont="1" applyFill="1" applyBorder="1" applyAlignment="1">
      <alignment horizontal="right"/>
    </xf>
    <xf numFmtId="164" fontId="4" fillId="4" borderId="1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wrapText="1"/>
    </xf>
    <xf numFmtId="164" fontId="7" fillId="5" borderId="1" xfId="0" applyNumberFormat="1" applyFont="1" applyFill="1" applyBorder="1" applyAlignment="1">
      <alignment horizontal="right"/>
    </xf>
    <xf numFmtId="164" fontId="6" fillId="6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wrapText="1"/>
    </xf>
    <xf numFmtId="164" fontId="6" fillId="3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/>
    </xf>
    <xf numFmtId="0" fontId="7" fillId="7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0" fillId="2" borderId="0" xfId="0" applyFill="1"/>
    <xf numFmtId="164" fontId="7" fillId="7" borderId="1" xfId="0" applyNumberFormat="1" applyFont="1" applyFill="1" applyBorder="1" applyAlignment="1">
      <alignment horizontal="right"/>
    </xf>
    <xf numFmtId="0" fontId="3" fillId="7" borderId="0" xfId="0" applyFont="1" applyFill="1"/>
    <xf numFmtId="0" fontId="0" fillId="7" borderId="0" xfId="0" applyFont="1" applyFill="1"/>
    <xf numFmtId="0" fontId="4" fillId="7" borderId="0" xfId="0" applyFont="1" applyFill="1"/>
    <xf numFmtId="0" fontId="3" fillId="2" borderId="0" xfId="0" applyFont="1" applyFill="1"/>
    <xf numFmtId="164" fontId="7" fillId="3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0" fontId="7" fillId="7" borderId="0" xfId="0" applyFont="1" applyFill="1" applyAlignment="1">
      <alignment wrapText="1"/>
    </xf>
    <xf numFmtId="0" fontId="7" fillId="7" borderId="0" xfId="0" applyFont="1" applyFill="1"/>
    <xf numFmtId="164" fontId="6" fillId="2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horizontal="right"/>
    </xf>
    <xf numFmtId="164" fontId="4" fillId="6" borderId="1" xfId="0" applyNumberFormat="1" applyFont="1" applyFill="1" applyBorder="1" applyAlignment="1">
      <alignment horizontal="right"/>
    </xf>
    <xf numFmtId="164" fontId="7" fillId="3" borderId="3" xfId="0" applyNumberFormat="1" applyFont="1" applyFill="1" applyBorder="1" applyAlignment="1">
      <alignment horizontal="right"/>
    </xf>
    <xf numFmtId="164" fontId="4" fillId="7" borderId="3" xfId="0" applyNumberFormat="1" applyFont="1" applyFill="1" applyBorder="1" applyAlignment="1">
      <alignment horizontal="right"/>
    </xf>
    <xf numFmtId="164" fontId="6" fillId="3" borderId="3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164" fontId="7" fillId="7" borderId="0" xfId="0" applyNumberFormat="1" applyFont="1" applyFill="1"/>
    <xf numFmtId="0" fontId="0" fillId="0" borderId="0" xfId="0" applyAlignment="1"/>
    <xf numFmtId="0" fontId="10" fillId="0" borderId="0" xfId="0" applyFont="1" applyAlignment="1"/>
    <xf numFmtId="0" fontId="4" fillId="7" borderId="0" xfId="0" applyFont="1" applyFill="1" applyBorder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0" fillId="0" borderId="2" xfId="0" applyBorder="1" applyAlignment="1"/>
    <xf numFmtId="2" fontId="4" fillId="0" borderId="0" xfId="0" applyNumberFormat="1" applyFont="1" applyAlignment="1">
      <alignment vertical="top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view="pageBreakPreview" zoomScale="60" zoomScaleNormal="67" workbookViewId="0">
      <selection activeCell="A3" sqref="A3:M3"/>
    </sheetView>
  </sheetViews>
  <sheetFormatPr defaultRowHeight="15" x14ac:dyDescent="0.25"/>
  <cols>
    <col min="1" max="1" width="41.42578125" style="3" customWidth="1"/>
    <col min="2" max="2" width="12" style="3" customWidth="1"/>
    <col min="3" max="3" width="12.85546875" style="3" customWidth="1"/>
    <col min="4" max="4" width="11.7109375" style="3" customWidth="1"/>
    <col min="5" max="5" width="11.28515625" style="3" customWidth="1"/>
    <col min="6" max="6" width="11.140625" style="3" customWidth="1"/>
    <col min="7" max="7" width="11.140625" style="31" customWidth="1"/>
    <col min="8" max="8" width="11" style="3" customWidth="1"/>
    <col min="9" max="9" width="11.140625" style="3" customWidth="1"/>
    <col min="10" max="10" width="12.7109375" style="3" customWidth="1"/>
    <col min="11" max="11" width="11.85546875" style="3" customWidth="1"/>
    <col min="12" max="12" width="12.7109375" style="3" customWidth="1"/>
    <col min="13" max="13" width="11.5703125" style="3" customWidth="1"/>
  </cols>
  <sheetData>
    <row r="1" spans="1:13" ht="15" customHeight="1" x14ac:dyDescent="0.25">
      <c r="G1" s="53"/>
      <c r="J1" s="58" t="s">
        <v>88</v>
      </c>
      <c r="K1" s="59"/>
      <c r="L1" s="59"/>
      <c r="M1" s="59"/>
    </row>
    <row r="2" spans="1:13" ht="36.75" customHeight="1" x14ac:dyDescent="0.25">
      <c r="G2" s="53"/>
      <c r="J2" s="59"/>
      <c r="K2" s="59"/>
      <c r="L2" s="59"/>
      <c r="M2" s="59"/>
    </row>
    <row r="3" spans="1:13" x14ac:dyDescent="0.25">
      <c r="A3" s="54" t="s">
        <v>89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x14ac:dyDescent="0.25">
      <c r="A4" s="56" t="s">
        <v>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ht="25.5" x14ac:dyDescent="0.25">
      <c r="A5" s="10" t="s">
        <v>1</v>
      </c>
      <c r="B5" s="11">
        <v>2020</v>
      </c>
      <c r="C5" s="4" t="s">
        <v>74</v>
      </c>
      <c r="D5" s="4" t="s">
        <v>75</v>
      </c>
      <c r="E5" s="4" t="s">
        <v>76</v>
      </c>
      <c r="F5" s="11">
        <v>2021</v>
      </c>
      <c r="G5" s="35" t="s">
        <v>74</v>
      </c>
      <c r="H5" s="4" t="s">
        <v>75</v>
      </c>
      <c r="I5" s="4" t="s">
        <v>76</v>
      </c>
      <c r="J5" s="11">
        <v>2022</v>
      </c>
      <c r="K5" s="35" t="s">
        <v>74</v>
      </c>
      <c r="L5" s="4" t="s">
        <v>75</v>
      </c>
      <c r="M5" s="4" t="s">
        <v>76</v>
      </c>
    </row>
    <row r="6" spans="1:13" x14ac:dyDescent="0.25">
      <c r="A6" s="7" t="s">
        <v>2</v>
      </c>
      <c r="B6" s="12">
        <v>395688.1</v>
      </c>
      <c r="C6" s="37">
        <v>395688.1</v>
      </c>
      <c r="D6" s="13">
        <f t="shared" ref="D6:D15" si="0">C6-B6</f>
        <v>0</v>
      </c>
      <c r="E6" s="13">
        <f t="shared" ref="E6:E20" si="1">C6/B6*100-100</f>
        <v>0</v>
      </c>
      <c r="F6" s="12">
        <v>411356.8</v>
      </c>
      <c r="G6" s="37">
        <v>411356.8</v>
      </c>
      <c r="H6" s="13">
        <f>G6-F6</f>
        <v>0</v>
      </c>
      <c r="I6" s="13">
        <f t="shared" ref="I6" si="2">G6/F6*100-100</f>
        <v>0</v>
      </c>
      <c r="J6" s="12">
        <v>427245.1</v>
      </c>
      <c r="K6" s="12">
        <v>427245.1</v>
      </c>
      <c r="L6" s="13">
        <f>K6-J6</f>
        <v>0</v>
      </c>
      <c r="M6" s="13">
        <f t="shared" ref="M6" si="3">K6/J6*100-100</f>
        <v>0</v>
      </c>
    </row>
    <row r="7" spans="1:13" ht="39" x14ac:dyDescent="0.25">
      <c r="A7" s="7" t="s">
        <v>9</v>
      </c>
      <c r="B7" s="12">
        <f>B8+B9+B10+B11</f>
        <v>10172.799999999999</v>
      </c>
      <c r="C7" s="37">
        <f>C8+C9+C10+C11</f>
        <v>10172.799999999999</v>
      </c>
      <c r="D7" s="13">
        <f t="shared" si="0"/>
        <v>0</v>
      </c>
      <c r="E7" s="13">
        <f t="shared" si="1"/>
        <v>0</v>
      </c>
      <c r="F7" s="12">
        <f>F8+F9+F10+F11</f>
        <v>10778.6</v>
      </c>
      <c r="G7" s="37">
        <f>G8+G9+G10+G11</f>
        <v>10778.6</v>
      </c>
      <c r="H7" s="13">
        <f t="shared" ref="H7:H22" si="4">G7-F7</f>
        <v>0</v>
      </c>
      <c r="I7" s="13">
        <f t="shared" ref="I7:I23" si="5">G7/F7*100-100</f>
        <v>0</v>
      </c>
      <c r="J7" s="12">
        <f>J8+J9+J10+J11</f>
        <v>10778.6</v>
      </c>
      <c r="K7" s="37">
        <f>K8+K9+K10+K11</f>
        <v>10778.6</v>
      </c>
      <c r="L7" s="13">
        <f>K7-J7</f>
        <v>0</v>
      </c>
      <c r="M7" s="13">
        <f t="shared" ref="M7:M23" si="6">K7/J7*100-100</f>
        <v>0</v>
      </c>
    </row>
    <row r="8" spans="1:13" s="1" customFormat="1" ht="26.25" x14ac:dyDescent="0.25">
      <c r="A8" s="23" t="s">
        <v>10</v>
      </c>
      <c r="B8" s="21">
        <v>3686.3</v>
      </c>
      <c r="C8" s="24">
        <v>3686.3</v>
      </c>
      <c r="D8" s="24">
        <f t="shared" si="0"/>
        <v>0</v>
      </c>
      <c r="E8" s="38">
        <f t="shared" si="1"/>
        <v>0</v>
      </c>
      <c r="F8" s="21">
        <v>3898.1</v>
      </c>
      <c r="G8" s="36">
        <v>3898.1</v>
      </c>
      <c r="H8" s="38">
        <f t="shared" si="4"/>
        <v>0</v>
      </c>
      <c r="I8" s="38">
        <f t="shared" si="5"/>
        <v>0</v>
      </c>
      <c r="J8" s="21">
        <v>3898.1</v>
      </c>
      <c r="K8" s="36">
        <v>3898.1</v>
      </c>
      <c r="L8" s="38">
        <f>K8-J8</f>
        <v>0</v>
      </c>
      <c r="M8" s="38">
        <f t="shared" si="6"/>
        <v>0</v>
      </c>
    </row>
    <row r="9" spans="1:13" s="1" customFormat="1" x14ac:dyDescent="0.25">
      <c r="A9" s="23" t="s">
        <v>11</v>
      </c>
      <c r="B9" s="21">
        <v>24.4</v>
      </c>
      <c r="C9" s="24">
        <v>24.4</v>
      </c>
      <c r="D9" s="24">
        <f t="shared" si="0"/>
        <v>0</v>
      </c>
      <c r="E9" s="38">
        <f t="shared" si="1"/>
        <v>0</v>
      </c>
      <c r="F9" s="21">
        <v>25</v>
      </c>
      <c r="G9" s="36">
        <v>25</v>
      </c>
      <c r="H9" s="38">
        <f t="shared" si="4"/>
        <v>0</v>
      </c>
      <c r="I9" s="38">
        <f t="shared" si="5"/>
        <v>0</v>
      </c>
      <c r="J9" s="21">
        <v>25</v>
      </c>
      <c r="K9" s="36">
        <v>25</v>
      </c>
      <c r="L9" s="38">
        <f t="shared" ref="L9:L22" si="7">K9-J9</f>
        <v>0</v>
      </c>
      <c r="M9" s="38">
        <f t="shared" si="6"/>
        <v>0</v>
      </c>
    </row>
    <row r="10" spans="1:13" s="1" customFormat="1" ht="26.25" x14ac:dyDescent="0.25">
      <c r="A10" s="23" t="s">
        <v>12</v>
      </c>
      <c r="B10" s="21">
        <v>7147.8</v>
      </c>
      <c r="C10" s="24">
        <v>7147.8</v>
      </c>
      <c r="D10" s="24">
        <f t="shared" si="0"/>
        <v>0</v>
      </c>
      <c r="E10" s="38">
        <f t="shared" si="1"/>
        <v>0</v>
      </c>
      <c r="F10" s="21">
        <v>7561.4</v>
      </c>
      <c r="G10" s="36">
        <v>7561.4</v>
      </c>
      <c r="H10" s="38">
        <f t="shared" si="4"/>
        <v>0</v>
      </c>
      <c r="I10" s="38">
        <f t="shared" si="5"/>
        <v>0</v>
      </c>
      <c r="J10" s="21">
        <v>7561.4</v>
      </c>
      <c r="K10" s="36">
        <v>7561.4</v>
      </c>
      <c r="L10" s="38">
        <f t="shared" si="7"/>
        <v>0</v>
      </c>
      <c r="M10" s="38">
        <f t="shared" si="6"/>
        <v>0</v>
      </c>
    </row>
    <row r="11" spans="1:13" s="1" customFormat="1" ht="26.25" x14ac:dyDescent="0.25">
      <c r="A11" s="23" t="s">
        <v>13</v>
      </c>
      <c r="B11" s="21">
        <v>-685.7</v>
      </c>
      <c r="C11" s="24">
        <v>-685.7</v>
      </c>
      <c r="D11" s="24">
        <f t="shared" si="0"/>
        <v>0</v>
      </c>
      <c r="E11" s="38">
        <f t="shared" si="1"/>
        <v>0</v>
      </c>
      <c r="F11" s="21">
        <v>-705.9</v>
      </c>
      <c r="G11" s="36">
        <v>-705.9</v>
      </c>
      <c r="H11" s="38">
        <f t="shared" si="4"/>
        <v>0</v>
      </c>
      <c r="I11" s="38">
        <f t="shared" si="5"/>
        <v>0</v>
      </c>
      <c r="J11" s="21">
        <v>-705.9</v>
      </c>
      <c r="K11" s="36">
        <v>-705.9</v>
      </c>
      <c r="L11" s="38">
        <f t="shared" si="7"/>
        <v>0</v>
      </c>
      <c r="M11" s="38">
        <f t="shared" si="6"/>
        <v>0</v>
      </c>
    </row>
    <row r="12" spans="1:13" x14ac:dyDescent="0.25">
      <c r="A12" s="7" t="s">
        <v>14</v>
      </c>
      <c r="B12" s="12">
        <f>B13+B14+B15</f>
        <v>43651.600000000006</v>
      </c>
      <c r="C12" s="37">
        <f>C13+C14+C15</f>
        <v>43651.600000000006</v>
      </c>
      <c r="D12" s="22">
        <f t="shared" si="0"/>
        <v>0</v>
      </c>
      <c r="E12" s="13">
        <f t="shared" si="1"/>
        <v>0</v>
      </c>
      <c r="F12" s="12">
        <f>F13+F14+F15</f>
        <v>40885.199999999997</v>
      </c>
      <c r="G12" s="37">
        <f>G13+G14+G15</f>
        <v>40885.199999999997</v>
      </c>
      <c r="H12" s="13">
        <f t="shared" si="4"/>
        <v>0</v>
      </c>
      <c r="I12" s="13">
        <f t="shared" si="5"/>
        <v>0</v>
      </c>
      <c r="J12" s="12">
        <f>J13+J14+J15</f>
        <v>33988.200000000004</v>
      </c>
      <c r="K12" s="37">
        <f>K13+K14+K15</f>
        <v>33988.200000000004</v>
      </c>
      <c r="L12" s="13">
        <f t="shared" si="7"/>
        <v>0</v>
      </c>
      <c r="M12" s="13">
        <f t="shared" si="6"/>
        <v>0</v>
      </c>
    </row>
    <row r="13" spans="1:13" s="1" customFormat="1" x14ac:dyDescent="0.25">
      <c r="A13" s="23" t="s">
        <v>46</v>
      </c>
      <c r="B13" s="21">
        <v>32118.400000000001</v>
      </c>
      <c r="C13" s="24">
        <v>32118.400000000001</v>
      </c>
      <c r="D13" s="24">
        <f t="shared" si="0"/>
        <v>0</v>
      </c>
      <c r="E13" s="38">
        <f t="shared" si="1"/>
        <v>0</v>
      </c>
      <c r="F13" s="21">
        <v>8217.2999999999993</v>
      </c>
      <c r="G13" s="36">
        <v>8217.2999999999993</v>
      </c>
      <c r="H13" s="38">
        <f t="shared" si="4"/>
        <v>0</v>
      </c>
      <c r="I13" s="38">
        <f t="shared" si="5"/>
        <v>0</v>
      </c>
      <c r="J13" s="21">
        <v>0</v>
      </c>
      <c r="K13" s="36">
        <v>0</v>
      </c>
      <c r="L13" s="38">
        <f t="shared" si="7"/>
        <v>0</v>
      </c>
      <c r="M13" s="38">
        <v>0</v>
      </c>
    </row>
    <row r="14" spans="1:13" s="1" customFormat="1" x14ac:dyDescent="0.25">
      <c r="A14" s="23" t="s">
        <v>45</v>
      </c>
      <c r="B14" s="21">
        <v>733.9</v>
      </c>
      <c r="C14" s="24">
        <v>733.9</v>
      </c>
      <c r="D14" s="24">
        <f t="shared" si="0"/>
        <v>0</v>
      </c>
      <c r="E14" s="38">
        <f t="shared" si="1"/>
        <v>0</v>
      </c>
      <c r="F14" s="21">
        <v>771</v>
      </c>
      <c r="G14" s="36">
        <v>771</v>
      </c>
      <c r="H14" s="38">
        <f t="shared" si="4"/>
        <v>0</v>
      </c>
      <c r="I14" s="38">
        <f t="shared" si="5"/>
        <v>0</v>
      </c>
      <c r="J14" s="21">
        <v>815.4</v>
      </c>
      <c r="K14" s="36">
        <v>815.4</v>
      </c>
      <c r="L14" s="38">
        <f t="shared" si="7"/>
        <v>0</v>
      </c>
      <c r="M14" s="38">
        <f t="shared" si="6"/>
        <v>0</v>
      </c>
    </row>
    <row r="15" spans="1:13" s="1" customFormat="1" ht="26.25" x14ac:dyDescent="0.25">
      <c r="A15" s="23" t="s">
        <v>15</v>
      </c>
      <c r="B15" s="21">
        <v>10799.3</v>
      </c>
      <c r="C15" s="24">
        <v>10799.3</v>
      </c>
      <c r="D15" s="24">
        <f t="shared" si="0"/>
        <v>0</v>
      </c>
      <c r="E15" s="38">
        <f t="shared" si="1"/>
        <v>0</v>
      </c>
      <c r="F15" s="21">
        <v>31896.9</v>
      </c>
      <c r="G15" s="36">
        <v>31896.9</v>
      </c>
      <c r="H15" s="38">
        <f t="shared" si="4"/>
        <v>0</v>
      </c>
      <c r="I15" s="38">
        <f t="shared" si="5"/>
        <v>0</v>
      </c>
      <c r="J15" s="21">
        <v>33172.800000000003</v>
      </c>
      <c r="K15" s="36">
        <v>33172.800000000003</v>
      </c>
      <c r="L15" s="38">
        <f t="shared" si="7"/>
        <v>0</v>
      </c>
      <c r="M15" s="38">
        <f t="shared" si="6"/>
        <v>0</v>
      </c>
    </row>
    <row r="16" spans="1:13" x14ac:dyDescent="0.25">
      <c r="A16" s="7" t="s">
        <v>16</v>
      </c>
      <c r="B16" s="12">
        <v>370.9</v>
      </c>
      <c r="C16" s="13">
        <v>370.9</v>
      </c>
      <c r="D16" s="22">
        <f t="shared" ref="D16:D26" si="8">C16-B16</f>
        <v>0</v>
      </c>
      <c r="E16" s="13">
        <f t="shared" si="1"/>
        <v>0</v>
      </c>
      <c r="F16" s="12">
        <v>382.5</v>
      </c>
      <c r="G16" s="37">
        <v>382.5</v>
      </c>
      <c r="H16" s="13">
        <f t="shared" si="4"/>
        <v>0</v>
      </c>
      <c r="I16" s="13">
        <f t="shared" si="5"/>
        <v>0</v>
      </c>
      <c r="J16" s="12">
        <v>405.7</v>
      </c>
      <c r="K16" s="37">
        <v>405.7</v>
      </c>
      <c r="L16" s="13">
        <f t="shared" si="7"/>
        <v>0</v>
      </c>
      <c r="M16" s="13">
        <f t="shared" si="6"/>
        <v>0</v>
      </c>
    </row>
    <row r="17" spans="1:13" x14ac:dyDescent="0.25">
      <c r="A17" s="7" t="s">
        <v>44</v>
      </c>
      <c r="B17" s="12">
        <v>9962.4</v>
      </c>
      <c r="C17" s="13">
        <v>9962.4</v>
      </c>
      <c r="D17" s="22">
        <f t="shared" si="8"/>
        <v>0</v>
      </c>
      <c r="E17" s="13">
        <f t="shared" si="1"/>
        <v>0</v>
      </c>
      <c r="F17" s="12">
        <v>10519.8</v>
      </c>
      <c r="G17" s="37">
        <v>10519.8</v>
      </c>
      <c r="H17" s="13">
        <f t="shared" si="4"/>
        <v>0</v>
      </c>
      <c r="I17" s="13">
        <f t="shared" si="5"/>
        <v>0</v>
      </c>
      <c r="J17" s="12">
        <v>10594.4</v>
      </c>
      <c r="K17" s="37">
        <v>10594.4</v>
      </c>
      <c r="L17" s="13">
        <f t="shared" si="7"/>
        <v>0</v>
      </c>
      <c r="M17" s="13">
        <f t="shared" si="6"/>
        <v>0</v>
      </c>
    </row>
    <row r="18" spans="1:13" x14ac:dyDescent="0.25">
      <c r="A18" s="7" t="s">
        <v>17</v>
      </c>
      <c r="B18" s="12">
        <f>B19+B20</f>
        <v>8386.9</v>
      </c>
      <c r="C18" s="37">
        <f>C19+C20</f>
        <v>8386.9</v>
      </c>
      <c r="D18" s="22">
        <f t="shared" si="8"/>
        <v>0</v>
      </c>
      <c r="E18" s="13">
        <f t="shared" si="1"/>
        <v>0</v>
      </c>
      <c r="F18" s="12">
        <f>F19+F20</f>
        <v>8719.2999999999993</v>
      </c>
      <c r="G18" s="37">
        <f>G19+G20</f>
        <v>8719.2999999999993</v>
      </c>
      <c r="H18" s="13">
        <f t="shared" si="4"/>
        <v>0</v>
      </c>
      <c r="I18" s="13">
        <f t="shared" si="5"/>
        <v>0</v>
      </c>
      <c r="J18" s="12">
        <f>J19+J20</f>
        <v>9065.1</v>
      </c>
      <c r="K18" s="37">
        <f>K19+K20</f>
        <v>9065.1</v>
      </c>
      <c r="L18" s="13">
        <f t="shared" si="7"/>
        <v>0</v>
      </c>
      <c r="M18" s="13">
        <f t="shared" si="6"/>
        <v>0</v>
      </c>
    </row>
    <row r="19" spans="1:13" s="1" customFormat="1" ht="51.75" x14ac:dyDescent="0.25">
      <c r="A19" s="23" t="s">
        <v>48</v>
      </c>
      <c r="B19" s="21">
        <v>8311.9</v>
      </c>
      <c r="C19" s="24">
        <v>8311.9</v>
      </c>
      <c r="D19" s="24">
        <f t="shared" si="8"/>
        <v>0</v>
      </c>
      <c r="E19" s="38">
        <f t="shared" si="1"/>
        <v>0</v>
      </c>
      <c r="F19" s="21">
        <v>8644.2999999999993</v>
      </c>
      <c r="G19" s="36">
        <v>8644.2999999999993</v>
      </c>
      <c r="H19" s="38">
        <f t="shared" si="4"/>
        <v>0</v>
      </c>
      <c r="I19" s="38">
        <f t="shared" si="5"/>
        <v>0</v>
      </c>
      <c r="J19" s="21">
        <v>8990.1</v>
      </c>
      <c r="K19" s="36">
        <v>8990.1</v>
      </c>
      <c r="L19" s="38">
        <f t="shared" si="7"/>
        <v>0</v>
      </c>
      <c r="M19" s="38">
        <f t="shared" si="6"/>
        <v>0</v>
      </c>
    </row>
    <row r="20" spans="1:13" s="1" customFormat="1" ht="26.25" x14ac:dyDescent="0.25">
      <c r="A20" s="23" t="s">
        <v>47</v>
      </c>
      <c r="B20" s="21">
        <v>75</v>
      </c>
      <c r="C20" s="24">
        <v>75</v>
      </c>
      <c r="D20" s="24">
        <f t="shared" si="8"/>
        <v>0</v>
      </c>
      <c r="E20" s="38">
        <f t="shared" si="1"/>
        <v>0</v>
      </c>
      <c r="F20" s="21">
        <v>75</v>
      </c>
      <c r="G20" s="36">
        <v>75</v>
      </c>
      <c r="H20" s="38">
        <f t="shared" si="4"/>
        <v>0</v>
      </c>
      <c r="I20" s="38">
        <f t="shared" si="5"/>
        <v>0</v>
      </c>
      <c r="J20" s="21">
        <v>75</v>
      </c>
      <c r="K20" s="36">
        <v>75</v>
      </c>
      <c r="L20" s="38">
        <f t="shared" si="7"/>
        <v>0</v>
      </c>
      <c r="M20" s="38">
        <f t="shared" si="6"/>
        <v>0</v>
      </c>
    </row>
    <row r="21" spans="1:13" ht="39" x14ac:dyDescent="0.25">
      <c r="A21" s="7" t="s">
        <v>73</v>
      </c>
      <c r="B21" s="12">
        <f>B22</f>
        <v>0</v>
      </c>
      <c r="C21" s="37">
        <f>C22</f>
        <v>0</v>
      </c>
      <c r="D21" s="22">
        <f t="shared" si="8"/>
        <v>0</v>
      </c>
      <c r="E21" s="13">
        <v>0</v>
      </c>
      <c r="F21" s="12">
        <f>F22</f>
        <v>0</v>
      </c>
      <c r="G21" s="37">
        <f>G22</f>
        <v>0</v>
      </c>
      <c r="H21" s="13">
        <f t="shared" si="4"/>
        <v>0</v>
      </c>
      <c r="I21" s="13">
        <v>0</v>
      </c>
      <c r="J21" s="12">
        <f>J22</f>
        <v>0</v>
      </c>
      <c r="K21" s="37">
        <f>K22</f>
        <v>0</v>
      </c>
      <c r="L21" s="13">
        <f t="shared" si="7"/>
        <v>0</v>
      </c>
      <c r="M21" s="13">
        <v>0</v>
      </c>
    </row>
    <row r="22" spans="1:13" s="1" customFormat="1" x14ac:dyDescent="0.25">
      <c r="A22" s="23" t="s">
        <v>18</v>
      </c>
      <c r="B22" s="21">
        <v>0</v>
      </c>
      <c r="C22" s="24">
        <v>0</v>
      </c>
      <c r="D22" s="24">
        <f t="shared" si="8"/>
        <v>0</v>
      </c>
      <c r="E22" s="38">
        <v>0</v>
      </c>
      <c r="F22" s="21">
        <v>0</v>
      </c>
      <c r="G22" s="36">
        <v>0</v>
      </c>
      <c r="H22" s="38">
        <f t="shared" si="4"/>
        <v>0</v>
      </c>
      <c r="I22" s="38">
        <v>0</v>
      </c>
      <c r="J22" s="21">
        <v>0</v>
      </c>
      <c r="K22" s="36">
        <v>0</v>
      </c>
      <c r="L22" s="38">
        <f t="shared" si="7"/>
        <v>0</v>
      </c>
      <c r="M22" s="38">
        <v>0</v>
      </c>
    </row>
    <row r="23" spans="1:13" ht="24" customHeight="1" x14ac:dyDescent="0.25">
      <c r="A23" s="34" t="s">
        <v>8</v>
      </c>
      <c r="B23" s="43">
        <f>B6+B7++B12+B16+B17+B18+B21</f>
        <v>468232.70000000007</v>
      </c>
      <c r="C23" s="43">
        <f>C6+C7++C12+C16+C17+C18+C21</f>
        <v>468232.70000000007</v>
      </c>
      <c r="D23" s="42">
        <f>C23-B23</f>
        <v>0</v>
      </c>
      <c r="E23" s="16">
        <f t="shared" ref="E23:E46" si="9">C23/B23*100-100</f>
        <v>0</v>
      </c>
      <c r="F23" s="43">
        <f>F6+F7++F12+F16+F17+F18+F21</f>
        <v>482642.19999999995</v>
      </c>
      <c r="G23" s="43">
        <f>G6+G7++G12+G16+G17+G18+G21</f>
        <v>482642.19999999995</v>
      </c>
      <c r="H23" s="42">
        <f>G23-F23</f>
        <v>0</v>
      </c>
      <c r="I23" s="16">
        <f t="shared" si="5"/>
        <v>0</v>
      </c>
      <c r="J23" s="43">
        <f>J6+J7++J12+J16+J17+J18+J21</f>
        <v>492077.1</v>
      </c>
      <c r="K23" s="43">
        <f>K6+K7++K12+K16+K17+K18+K21</f>
        <v>492077.1</v>
      </c>
      <c r="L23" s="42">
        <f>K23-J23</f>
        <v>0</v>
      </c>
      <c r="M23" s="16">
        <f t="shared" si="6"/>
        <v>0</v>
      </c>
    </row>
    <row r="24" spans="1:13" ht="39" x14ac:dyDescent="0.25">
      <c r="A24" s="7" t="s">
        <v>19</v>
      </c>
      <c r="B24" s="12">
        <f>B25+B26+B31</f>
        <v>12976.4</v>
      </c>
      <c r="C24" s="37">
        <f>C25+C26+C31</f>
        <v>12976.4</v>
      </c>
      <c r="D24" s="22">
        <f t="shared" si="8"/>
        <v>0</v>
      </c>
      <c r="E24" s="13">
        <f t="shared" si="9"/>
        <v>0</v>
      </c>
      <c r="F24" s="12">
        <f>F25+F26+F31</f>
        <v>13491.8</v>
      </c>
      <c r="G24" s="37">
        <f>G25+G26+G31</f>
        <v>13491.8</v>
      </c>
      <c r="H24" s="22">
        <f t="shared" ref="H24:H26" si="10">G24-F24</f>
        <v>0</v>
      </c>
      <c r="I24" s="13">
        <f t="shared" ref="I24:I46" si="11">G24/F24*100-100</f>
        <v>0</v>
      </c>
      <c r="J24" s="12">
        <f>J25+J26+J31</f>
        <v>14033.499999999998</v>
      </c>
      <c r="K24" s="37">
        <f>K25+K26+K31</f>
        <v>14033.499999999998</v>
      </c>
      <c r="L24" s="22">
        <f t="shared" ref="L24:L26" si="12">K24-J24</f>
        <v>0</v>
      </c>
      <c r="M24" s="13">
        <f t="shared" ref="M24:M46" si="13">K24/J24*100-100</f>
        <v>0</v>
      </c>
    </row>
    <row r="25" spans="1:13" ht="54" x14ac:dyDescent="0.25">
      <c r="A25" s="20" t="s">
        <v>49</v>
      </c>
      <c r="B25" s="12">
        <v>233.8</v>
      </c>
      <c r="C25" s="37">
        <v>233.8</v>
      </c>
      <c r="D25" s="22">
        <f t="shared" si="8"/>
        <v>0</v>
      </c>
      <c r="E25" s="13">
        <f t="shared" si="9"/>
        <v>0</v>
      </c>
      <c r="F25" s="12">
        <v>243.1</v>
      </c>
      <c r="G25" s="37">
        <v>243.1</v>
      </c>
      <c r="H25" s="22">
        <f t="shared" si="10"/>
        <v>0</v>
      </c>
      <c r="I25" s="13">
        <f t="shared" si="11"/>
        <v>0</v>
      </c>
      <c r="J25" s="12">
        <v>252.8</v>
      </c>
      <c r="K25" s="37">
        <v>252.8</v>
      </c>
      <c r="L25" s="22">
        <f t="shared" si="12"/>
        <v>0</v>
      </c>
      <c r="M25" s="13">
        <f t="shared" si="13"/>
        <v>0</v>
      </c>
    </row>
    <row r="26" spans="1:13" ht="94.5" x14ac:dyDescent="0.25">
      <c r="A26" s="20" t="s">
        <v>68</v>
      </c>
      <c r="B26" s="12">
        <f>B27+B28+B29+B30</f>
        <v>12327.800000000001</v>
      </c>
      <c r="C26" s="37">
        <f>C27+C28+C29+C30</f>
        <v>12327.800000000001</v>
      </c>
      <c r="D26" s="22">
        <f t="shared" si="8"/>
        <v>0</v>
      </c>
      <c r="E26" s="13">
        <f t="shared" si="9"/>
        <v>0</v>
      </c>
      <c r="F26" s="12">
        <f>F27+F28+F29+F30</f>
        <v>12817.3</v>
      </c>
      <c r="G26" s="37">
        <f>G27+G28+G29+G30</f>
        <v>12817.3</v>
      </c>
      <c r="H26" s="22">
        <f t="shared" si="10"/>
        <v>0</v>
      </c>
      <c r="I26" s="13">
        <f t="shared" si="11"/>
        <v>0</v>
      </c>
      <c r="J26" s="12">
        <f>J27+J28+J29+J30</f>
        <v>13332.099999999999</v>
      </c>
      <c r="K26" s="37">
        <f>K27+K28+K29+K30</f>
        <v>13332.099999999999</v>
      </c>
      <c r="L26" s="22">
        <f t="shared" si="12"/>
        <v>0</v>
      </c>
      <c r="M26" s="13">
        <f t="shared" si="13"/>
        <v>0</v>
      </c>
    </row>
    <row r="27" spans="1:13" s="1" customFormat="1" ht="39" x14ac:dyDescent="0.25">
      <c r="A27" s="23" t="s">
        <v>20</v>
      </c>
      <c r="B27" s="21">
        <v>2905.7</v>
      </c>
      <c r="C27" s="36">
        <v>2905.7</v>
      </c>
      <c r="D27" s="28">
        <f>C27-B27</f>
        <v>0</v>
      </c>
      <c r="E27" s="38">
        <f t="shared" si="9"/>
        <v>0</v>
      </c>
      <c r="F27" s="21">
        <v>3021.9</v>
      </c>
      <c r="G27" s="36">
        <v>3021.9</v>
      </c>
      <c r="H27" s="28">
        <f>G27-F27</f>
        <v>0</v>
      </c>
      <c r="I27" s="38">
        <f t="shared" si="11"/>
        <v>0</v>
      </c>
      <c r="J27" s="21">
        <v>3142.8</v>
      </c>
      <c r="K27" s="36">
        <v>3142.8</v>
      </c>
      <c r="L27" s="28">
        <f>K27-J27</f>
        <v>0</v>
      </c>
      <c r="M27" s="38">
        <f t="shared" si="13"/>
        <v>0</v>
      </c>
    </row>
    <row r="28" spans="1:13" s="1" customFormat="1" ht="39" x14ac:dyDescent="0.25">
      <c r="A28" s="23" t="s">
        <v>21</v>
      </c>
      <c r="B28" s="21">
        <v>5965</v>
      </c>
      <c r="C28" s="36">
        <v>5965</v>
      </c>
      <c r="D28" s="28">
        <f t="shared" ref="D28:D45" si="14">C28-B28</f>
        <v>0</v>
      </c>
      <c r="E28" s="38">
        <f t="shared" si="9"/>
        <v>0</v>
      </c>
      <c r="F28" s="21">
        <v>6200</v>
      </c>
      <c r="G28" s="36">
        <v>6200</v>
      </c>
      <c r="H28" s="28">
        <f t="shared" ref="H28:H45" si="15">G28-F28</f>
        <v>0</v>
      </c>
      <c r="I28" s="38">
        <f t="shared" si="11"/>
        <v>0</v>
      </c>
      <c r="J28" s="21">
        <v>6450</v>
      </c>
      <c r="K28" s="36">
        <v>6450</v>
      </c>
      <c r="L28" s="28">
        <f t="shared" ref="L28:L45" si="16">K28-J28</f>
        <v>0</v>
      </c>
      <c r="M28" s="38">
        <f t="shared" si="13"/>
        <v>0</v>
      </c>
    </row>
    <row r="29" spans="1:13" s="1" customFormat="1" ht="39" x14ac:dyDescent="0.25">
      <c r="A29" s="23" t="s">
        <v>22</v>
      </c>
      <c r="B29" s="21">
        <v>157.1</v>
      </c>
      <c r="C29" s="36">
        <v>157.1</v>
      </c>
      <c r="D29" s="28">
        <f t="shared" si="14"/>
        <v>0</v>
      </c>
      <c r="E29" s="38">
        <f t="shared" si="9"/>
        <v>0</v>
      </c>
      <c r="F29" s="21">
        <v>163.4</v>
      </c>
      <c r="G29" s="36">
        <v>163.4</v>
      </c>
      <c r="H29" s="28">
        <f t="shared" si="15"/>
        <v>0</v>
      </c>
      <c r="I29" s="38">
        <f t="shared" si="11"/>
        <v>0</v>
      </c>
      <c r="J29" s="21">
        <v>170</v>
      </c>
      <c r="K29" s="36">
        <v>170</v>
      </c>
      <c r="L29" s="28">
        <f t="shared" si="16"/>
        <v>0</v>
      </c>
      <c r="M29" s="38">
        <f t="shared" si="13"/>
        <v>0</v>
      </c>
    </row>
    <row r="30" spans="1:13" s="1" customFormat="1" ht="39" x14ac:dyDescent="0.25">
      <c r="A30" s="23" t="s">
        <v>23</v>
      </c>
      <c r="B30" s="21">
        <v>3300</v>
      </c>
      <c r="C30" s="36">
        <v>3300</v>
      </c>
      <c r="D30" s="28">
        <f t="shared" si="14"/>
        <v>0</v>
      </c>
      <c r="E30" s="38">
        <f t="shared" si="9"/>
        <v>0</v>
      </c>
      <c r="F30" s="21">
        <v>3432</v>
      </c>
      <c r="G30" s="36">
        <v>3432</v>
      </c>
      <c r="H30" s="28">
        <f t="shared" si="15"/>
        <v>0</v>
      </c>
      <c r="I30" s="38">
        <f t="shared" si="11"/>
        <v>0</v>
      </c>
      <c r="J30" s="21">
        <v>3569.3</v>
      </c>
      <c r="K30" s="36">
        <v>3569.3</v>
      </c>
      <c r="L30" s="28">
        <f t="shared" si="16"/>
        <v>0</v>
      </c>
      <c r="M30" s="38">
        <f t="shared" si="13"/>
        <v>0</v>
      </c>
    </row>
    <row r="31" spans="1:13" x14ac:dyDescent="0.25">
      <c r="A31" s="20" t="s">
        <v>24</v>
      </c>
      <c r="B31" s="12">
        <v>414.8</v>
      </c>
      <c r="C31" s="37">
        <v>414.8</v>
      </c>
      <c r="D31" s="22">
        <f t="shared" si="14"/>
        <v>0</v>
      </c>
      <c r="E31" s="13">
        <f t="shared" si="9"/>
        <v>0</v>
      </c>
      <c r="F31" s="12">
        <v>431.4</v>
      </c>
      <c r="G31" s="37">
        <v>431.4</v>
      </c>
      <c r="H31" s="22">
        <f t="shared" si="15"/>
        <v>0</v>
      </c>
      <c r="I31" s="13">
        <f t="shared" si="11"/>
        <v>0</v>
      </c>
      <c r="J31" s="12">
        <v>448.6</v>
      </c>
      <c r="K31" s="37">
        <v>448.6</v>
      </c>
      <c r="L31" s="22">
        <f t="shared" si="16"/>
        <v>0</v>
      </c>
      <c r="M31" s="13">
        <f t="shared" si="13"/>
        <v>0</v>
      </c>
    </row>
    <row r="32" spans="1:13" s="27" customFormat="1" ht="26.25" x14ac:dyDescent="0.25">
      <c r="A32" s="7" t="s">
        <v>25</v>
      </c>
      <c r="B32" s="12">
        <v>3280.5</v>
      </c>
      <c r="C32" s="37">
        <v>3280.5</v>
      </c>
      <c r="D32" s="22">
        <f t="shared" si="14"/>
        <v>0</v>
      </c>
      <c r="E32" s="13">
        <f t="shared" si="9"/>
        <v>0</v>
      </c>
      <c r="F32" s="12">
        <v>3409.7</v>
      </c>
      <c r="G32" s="37">
        <v>3409.7</v>
      </c>
      <c r="H32" s="22">
        <f t="shared" si="15"/>
        <v>0</v>
      </c>
      <c r="I32" s="13">
        <f t="shared" si="11"/>
        <v>0</v>
      </c>
      <c r="J32" s="12">
        <v>3548.2</v>
      </c>
      <c r="K32" s="37">
        <v>3548.2</v>
      </c>
      <c r="L32" s="22">
        <f t="shared" si="16"/>
        <v>0</v>
      </c>
      <c r="M32" s="13">
        <f t="shared" si="13"/>
        <v>0</v>
      </c>
    </row>
    <row r="33" spans="1:13" s="27" customFormat="1" ht="26.25" x14ac:dyDescent="0.25">
      <c r="A33" s="7" t="s">
        <v>26</v>
      </c>
      <c r="B33" s="12">
        <f>B34+B35</f>
        <v>0</v>
      </c>
      <c r="C33" s="37">
        <f>C34+C35</f>
        <v>0</v>
      </c>
      <c r="D33" s="22">
        <f t="shared" si="14"/>
        <v>0</v>
      </c>
      <c r="E33" s="13">
        <v>0</v>
      </c>
      <c r="F33" s="12">
        <f>F34+F35</f>
        <v>0</v>
      </c>
      <c r="G33" s="37">
        <f>G34+G35</f>
        <v>0</v>
      </c>
      <c r="H33" s="22">
        <f t="shared" si="15"/>
        <v>0</v>
      </c>
      <c r="I33" s="13">
        <v>0</v>
      </c>
      <c r="J33" s="12">
        <f>J34+J35</f>
        <v>0</v>
      </c>
      <c r="K33" s="37">
        <f>K34+K35</f>
        <v>0</v>
      </c>
      <c r="L33" s="22">
        <f t="shared" si="16"/>
        <v>0</v>
      </c>
      <c r="M33" s="13">
        <v>0</v>
      </c>
    </row>
    <row r="34" spans="1:13" s="1" customFormat="1" x14ac:dyDescent="0.25">
      <c r="A34" s="23" t="s">
        <v>27</v>
      </c>
      <c r="B34" s="21">
        <v>0</v>
      </c>
      <c r="C34" s="36">
        <v>0</v>
      </c>
      <c r="D34" s="28">
        <f t="shared" si="14"/>
        <v>0</v>
      </c>
      <c r="E34" s="38">
        <v>0</v>
      </c>
      <c r="F34" s="21">
        <v>0</v>
      </c>
      <c r="G34" s="36">
        <v>0</v>
      </c>
      <c r="H34" s="28">
        <f t="shared" si="15"/>
        <v>0</v>
      </c>
      <c r="I34" s="38">
        <v>0</v>
      </c>
      <c r="J34" s="21">
        <v>0</v>
      </c>
      <c r="K34" s="36">
        <v>0</v>
      </c>
      <c r="L34" s="28">
        <f t="shared" si="16"/>
        <v>0</v>
      </c>
      <c r="M34" s="38">
        <v>0</v>
      </c>
    </row>
    <row r="35" spans="1:13" s="1" customFormat="1" ht="26.25" x14ac:dyDescent="0.25">
      <c r="A35" s="23" t="s">
        <v>28</v>
      </c>
      <c r="B35" s="21">
        <v>0</v>
      </c>
      <c r="C35" s="36">
        <v>0</v>
      </c>
      <c r="D35" s="28">
        <f t="shared" si="14"/>
        <v>0</v>
      </c>
      <c r="E35" s="38">
        <v>0</v>
      </c>
      <c r="F35" s="21">
        <v>0</v>
      </c>
      <c r="G35" s="36">
        <v>0</v>
      </c>
      <c r="H35" s="28">
        <f t="shared" si="15"/>
        <v>0</v>
      </c>
      <c r="I35" s="38">
        <v>0</v>
      </c>
      <c r="J35" s="21">
        <v>0</v>
      </c>
      <c r="K35" s="36">
        <v>0</v>
      </c>
      <c r="L35" s="28">
        <f t="shared" si="16"/>
        <v>0</v>
      </c>
      <c r="M35" s="38">
        <v>0</v>
      </c>
    </row>
    <row r="36" spans="1:13" s="27" customFormat="1" ht="26.25" x14ac:dyDescent="0.25">
      <c r="A36" s="7" t="s">
        <v>29</v>
      </c>
      <c r="B36" s="12">
        <f>B37+B38+B39+B40</f>
        <v>4267.5</v>
      </c>
      <c r="C36" s="37">
        <f>C37+C38+C39+C40</f>
        <v>4267.5</v>
      </c>
      <c r="D36" s="22">
        <f t="shared" si="14"/>
        <v>0</v>
      </c>
      <c r="E36" s="13">
        <f t="shared" si="9"/>
        <v>0</v>
      </c>
      <c r="F36" s="12">
        <f>F37+F38+F39+F40</f>
        <v>3785</v>
      </c>
      <c r="G36" s="37">
        <f>G37+G38+G39+G40</f>
        <v>3785</v>
      </c>
      <c r="H36" s="22">
        <f t="shared" si="15"/>
        <v>0</v>
      </c>
      <c r="I36" s="13">
        <f t="shared" si="11"/>
        <v>0</v>
      </c>
      <c r="J36" s="12">
        <f>J37+J38+J39+J40</f>
        <v>3891.5</v>
      </c>
      <c r="K36" s="37">
        <f>K37+K38+K39+K40</f>
        <v>3891.5</v>
      </c>
      <c r="L36" s="22">
        <f t="shared" si="16"/>
        <v>0</v>
      </c>
      <c r="M36" s="13">
        <f t="shared" si="13"/>
        <v>0</v>
      </c>
    </row>
    <row r="37" spans="1:13" s="1" customFormat="1" ht="26.25" x14ac:dyDescent="0.25">
      <c r="A37" s="23" t="s">
        <v>30</v>
      </c>
      <c r="B37" s="21">
        <v>0</v>
      </c>
      <c r="C37" s="36">
        <v>0</v>
      </c>
      <c r="D37" s="28">
        <f t="shared" si="14"/>
        <v>0</v>
      </c>
      <c r="E37" s="38">
        <v>0</v>
      </c>
      <c r="F37" s="21">
        <v>0</v>
      </c>
      <c r="G37" s="36">
        <v>0</v>
      </c>
      <c r="H37" s="28">
        <f t="shared" si="15"/>
        <v>0</v>
      </c>
      <c r="I37" s="38">
        <v>0</v>
      </c>
      <c r="J37" s="21">
        <v>0</v>
      </c>
      <c r="K37" s="36">
        <v>0</v>
      </c>
      <c r="L37" s="28">
        <f t="shared" si="16"/>
        <v>0</v>
      </c>
      <c r="M37" s="38">
        <v>0</v>
      </c>
    </row>
    <row r="38" spans="1:13" s="1" customFormat="1" ht="39" x14ac:dyDescent="0.25">
      <c r="A38" s="23" t="s">
        <v>31</v>
      </c>
      <c r="B38" s="21">
        <v>1500</v>
      </c>
      <c r="C38" s="36">
        <v>1500</v>
      </c>
      <c r="D38" s="28">
        <f t="shared" si="14"/>
        <v>0</v>
      </c>
      <c r="E38" s="38">
        <f t="shared" si="9"/>
        <v>0</v>
      </c>
      <c r="F38" s="21">
        <v>945</v>
      </c>
      <c r="G38" s="36">
        <v>945</v>
      </c>
      <c r="H38" s="28">
        <f t="shared" si="15"/>
        <v>0</v>
      </c>
      <c r="I38" s="38">
        <f t="shared" si="11"/>
        <v>0</v>
      </c>
      <c r="J38" s="21">
        <v>973.5</v>
      </c>
      <c r="K38" s="36">
        <v>973.5</v>
      </c>
      <c r="L38" s="28">
        <f t="shared" si="16"/>
        <v>0</v>
      </c>
      <c r="M38" s="38">
        <f t="shared" si="13"/>
        <v>0</v>
      </c>
    </row>
    <row r="39" spans="1:13" s="1" customFormat="1" ht="26.25" x14ac:dyDescent="0.25">
      <c r="A39" s="23" t="s">
        <v>32</v>
      </c>
      <c r="B39" s="21">
        <v>1005</v>
      </c>
      <c r="C39" s="36">
        <v>1005</v>
      </c>
      <c r="D39" s="28">
        <f t="shared" si="14"/>
        <v>0</v>
      </c>
      <c r="E39" s="38">
        <f t="shared" si="9"/>
        <v>0</v>
      </c>
      <c r="F39" s="21">
        <v>1010</v>
      </c>
      <c r="G39" s="36">
        <v>1010</v>
      </c>
      <c r="H39" s="28">
        <f t="shared" si="15"/>
        <v>0</v>
      </c>
      <c r="I39" s="38">
        <f t="shared" si="11"/>
        <v>0</v>
      </c>
      <c r="J39" s="21">
        <v>1015</v>
      </c>
      <c r="K39" s="36">
        <v>1015</v>
      </c>
      <c r="L39" s="28">
        <f t="shared" si="16"/>
        <v>0</v>
      </c>
      <c r="M39" s="38">
        <f t="shared" si="13"/>
        <v>0</v>
      </c>
    </row>
    <row r="40" spans="1:13" s="1" customFormat="1" ht="26.25" x14ac:dyDescent="0.25">
      <c r="A40" s="23" t="s">
        <v>33</v>
      </c>
      <c r="B40" s="21">
        <v>1762.5</v>
      </c>
      <c r="C40" s="36">
        <v>1762.5</v>
      </c>
      <c r="D40" s="28">
        <f t="shared" si="14"/>
        <v>0</v>
      </c>
      <c r="E40" s="38">
        <f t="shared" si="9"/>
        <v>0</v>
      </c>
      <c r="F40" s="21">
        <v>1830</v>
      </c>
      <c r="G40" s="36">
        <v>1830</v>
      </c>
      <c r="H40" s="28">
        <f t="shared" si="15"/>
        <v>0</v>
      </c>
      <c r="I40" s="38">
        <f t="shared" si="11"/>
        <v>0</v>
      </c>
      <c r="J40" s="21">
        <v>1903</v>
      </c>
      <c r="K40" s="36">
        <v>1903</v>
      </c>
      <c r="L40" s="28">
        <f t="shared" si="16"/>
        <v>0</v>
      </c>
      <c r="M40" s="38">
        <f t="shared" si="13"/>
        <v>0</v>
      </c>
    </row>
    <row r="41" spans="1:13" s="27" customFormat="1" x14ac:dyDescent="0.25">
      <c r="A41" s="7" t="s">
        <v>3</v>
      </c>
      <c r="B41" s="12">
        <v>4049.3</v>
      </c>
      <c r="C41" s="37">
        <v>4049.3</v>
      </c>
      <c r="D41" s="22">
        <f t="shared" si="14"/>
        <v>0</v>
      </c>
      <c r="E41" s="13">
        <f t="shared" si="9"/>
        <v>0</v>
      </c>
      <c r="F41" s="12">
        <v>5108.3999999999996</v>
      </c>
      <c r="G41" s="37">
        <v>5108.3999999999996</v>
      </c>
      <c r="H41" s="22">
        <f t="shared" si="15"/>
        <v>0</v>
      </c>
      <c r="I41" s="13">
        <f t="shared" si="11"/>
        <v>0</v>
      </c>
      <c r="J41" s="12">
        <v>5312</v>
      </c>
      <c r="K41" s="37">
        <v>5312</v>
      </c>
      <c r="L41" s="22">
        <f t="shared" si="16"/>
        <v>0</v>
      </c>
      <c r="M41" s="13">
        <f t="shared" si="13"/>
        <v>0</v>
      </c>
    </row>
    <row r="42" spans="1:13" s="27" customFormat="1" x14ac:dyDescent="0.25">
      <c r="A42" s="7" t="s">
        <v>34</v>
      </c>
      <c r="B42" s="12">
        <f>B43+B44</f>
        <v>0</v>
      </c>
      <c r="C42" s="37">
        <f>C43+C44</f>
        <v>0</v>
      </c>
      <c r="D42" s="22">
        <f t="shared" si="14"/>
        <v>0</v>
      </c>
      <c r="E42" s="13">
        <v>0</v>
      </c>
      <c r="F42" s="12">
        <f>F43+F44</f>
        <v>0</v>
      </c>
      <c r="G42" s="37">
        <f>G43+G44</f>
        <v>0</v>
      </c>
      <c r="H42" s="22">
        <f t="shared" si="15"/>
        <v>0</v>
      </c>
      <c r="I42" s="13">
        <v>0</v>
      </c>
      <c r="J42" s="12">
        <f>J43+J44</f>
        <v>0</v>
      </c>
      <c r="K42" s="37">
        <f>K43+K44</f>
        <v>0</v>
      </c>
      <c r="L42" s="22">
        <f t="shared" si="16"/>
        <v>0</v>
      </c>
      <c r="M42" s="13">
        <v>0</v>
      </c>
    </row>
    <row r="43" spans="1:13" s="1" customFormat="1" ht="26.25" x14ac:dyDescent="0.25">
      <c r="A43" s="23" t="s">
        <v>35</v>
      </c>
      <c r="B43" s="21">
        <v>0</v>
      </c>
      <c r="C43" s="36">
        <v>0</v>
      </c>
      <c r="D43" s="28">
        <f t="shared" si="14"/>
        <v>0</v>
      </c>
      <c r="E43" s="38">
        <v>0</v>
      </c>
      <c r="F43" s="21">
        <v>0</v>
      </c>
      <c r="G43" s="36">
        <v>0</v>
      </c>
      <c r="H43" s="28">
        <f t="shared" si="15"/>
        <v>0</v>
      </c>
      <c r="I43" s="38">
        <v>0</v>
      </c>
      <c r="J43" s="21">
        <v>0</v>
      </c>
      <c r="K43" s="36">
        <v>0</v>
      </c>
      <c r="L43" s="28">
        <f t="shared" si="16"/>
        <v>0</v>
      </c>
      <c r="M43" s="38">
        <v>0</v>
      </c>
    </row>
    <row r="44" spans="1:13" s="1" customFormat="1" ht="26.25" x14ac:dyDescent="0.25">
      <c r="A44" s="23" t="s">
        <v>36</v>
      </c>
      <c r="B44" s="21">
        <v>0</v>
      </c>
      <c r="C44" s="36">
        <v>0</v>
      </c>
      <c r="D44" s="28">
        <f t="shared" si="14"/>
        <v>0</v>
      </c>
      <c r="E44" s="38">
        <v>0</v>
      </c>
      <c r="F44" s="21">
        <v>0</v>
      </c>
      <c r="G44" s="36">
        <v>0</v>
      </c>
      <c r="H44" s="28">
        <f t="shared" si="15"/>
        <v>0</v>
      </c>
      <c r="I44" s="38">
        <v>0</v>
      </c>
      <c r="J44" s="21">
        <v>0</v>
      </c>
      <c r="K44" s="36">
        <v>0</v>
      </c>
      <c r="L44" s="28">
        <f t="shared" si="16"/>
        <v>0</v>
      </c>
      <c r="M44" s="38">
        <v>0</v>
      </c>
    </row>
    <row r="45" spans="1:13" s="51" customFormat="1" ht="16.5" customHeight="1" x14ac:dyDescent="0.25">
      <c r="A45" s="14" t="s">
        <v>5</v>
      </c>
      <c r="B45" s="15">
        <f>B24+B32+B33+B36+B41+B42</f>
        <v>24573.7</v>
      </c>
      <c r="C45" s="15">
        <f>C24+C32+C33+C36+C41+C42</f>
        <v>24573.7</v>
      </c>
      <c r="D45" s="42">
        <f t="shared" si="14"/>
        <v>0</v>
      </c>
      <c r="E45" s="16">
        <f t="shared" si="9"/>
        <v>0</v>
      </c>
      <c r="F45" s="15">
        <f>F24+F32+F33+F36+F41+F42</f>
        <v>25794.9</v>
      </c>
      <c r="G45" s="15">
        <f>G24+G32+G33+G36+G41+G42</f>
        <v>25794.9</v>
      </c>
      <c r="H45" s="42">
        <f t="shared" si="15"/>
        <v>0</v>
      </c>
      <c r="I45" s="16">
        <f t="shared" si="11"/>
        <v>0</v>
      </c>
      <c r="J45" s="15">
        <f>J24+J32+J33+J36+J41+J42</f>
        <v>26785.199999999997</v>
      </c>
      <c r="K45" s="15">
        <f>K24+K32+K33+K36+K41+K42</f>
        <v>26785.199999999997</v>
      </c>
      <c r="L45" s="42">
        <f t="shared" si="16"/>
        <v>0</v>
      </c>
      <c r="M45" s="16">
        <f t="shared" si="13"/>
        <v>0</v>
      </c>
    </row>
    <row r="46" spans="1:13" s="52" customFormat="1" ht="26.25" customHeight="1" x14ac:dyDescent="0.25">
      <c r="A46" s="17" t="s">
        <v>6</v>
      </c>
      <c r="B46" s="5">
        <f>B23+B45</f>
        <v>492806.40000000008</v>
      </c>
      <c r="C46" s="5">
        <f>C23+C45</f>
        <v>492806.40000000008</v>
      </c>
      <c r="D46" s="18">
        <f>C46-B46</f>
        <v>0</v>
      </c>
      <c r="E46" s="44">
        <f t="shared" si="9"/>
        <v>0</v>
      </c>
      <c r="F46" s="5">
        <f>F23+F45</f>
        <v>508437.1</v>
      </c>
      <c r="G46" s="5">
        <f>G23+G45</f>
        <v>508437.1</v>
      </c>
      <c r="H46" s="18">
        <f>G46-F46</f>
        <v>0</v>
      </c>
      <c r="I46" s="44">
        <f t="shared" si="11"/>
        <v>0</v>
      </c>
      <c r="J46" s="5">
        <f>J23+J45</f>
        <v>518862.3</v>
      </c>
      <c r="K46" s="5">
        <f>K23+K45</f>
        <v>518862.3</v>
      </c>
      <c r="L46" s="18">
        <f>K46-J46</f>
        <v>0</v>
      </c>
      <c r="M46" s="44">
        <f t="shared" si="13"/>
        <v>0</v>
      </c>
    </row>
    <row r="47" spans="1:13" s="30" customFormat="1" ht="53.25" customHeight="1" x14ac:dyDescent="0.25">
      <c r="A47" s="7" t="s">
        <v>37</v>
      </c>
      <c r="B47" s="12">
        <f>B48+B49</f>
        <v>148371</v>
      </c>
      <c r="C47" s="37">
        <f>C48+C49</f>
        <v>148371</v>
      </c>
      <c r="D47" s="13">
        <f>C47-B47</f>
        <v>0</v>
      </c>
      <c r="E47" s="13">
        <f>C47/B47*100-100</f>
        <v>0</v>
      </c>
      <c r="F47" s="12">
        <f>F48+F49</f>
        <v>27855</v>
      </c>
      <c r="G47" s="37">
        <f>G48+G49</f>
        <v>27855</v>
      </c>
      <c r="H47" s="13">
        <f>G47-F47</f>
        <v>0</v>
      </c>
      <c r="I47" s="13">
        <f>G47/F47*100-100</f>
        <v>0</v>
      </c>
      <c r="J47" s="12">
        <f>J48+J49</f>
        <v>23080</v>
      </c>
      <c r="K47" s="37">
        <f>K48+K49</f>
        <v>23080</v>
      </c>
      <c r="L47" s="13">
        <f>K47-J47</f>
        <v>0</v>
      </c>
      <c r="M47" s="13">
        <f>K47/J47*100-100</f>
        <v>0</v>
      </c>
    </row>
    <row r="48" spans="1:13" s="29" customFormat="1" ht="26.25" x14ac:dyDescent="0.25">
      <c r="A48" s="25" t="s">
        <v>38</v>
      </c>
      <c r="B48" s="33">
        <v>68152</v>
      </c>
      <c r="C48" s="28">
        <v>68152</v>
      </c>
      <c r="D48" s="38">
        <f t="shared" ref="D48:D88" si="17">C48-B48</f>
        <v>0</v>
      </c>
      <c r="E48" s="38">
        <f t="shared" ref="E48:E88" si="18">C48/B48*100-100</f>
        <v>0</v>
      </c>
      <c r="F48" s="33">
        <v>27855</v>
      </c>
      <c r="G48" s="28">
        <v>27855</v>
      </c>
      <c r="H48" s="38">
        <f t="shared" ref="H48:H88" si="19">G48-F48</f>
        <v>0</v>
      </c>
      <c r="I48" s="38">
        <f t="shared" ref="I48" si="20">G48/F48*100-100</f>
        <v>0</v>
      </c>
      <c r="J48" s="33">
        <v>23080</v>
      </c>
      <c r="K48" s="28">
        <v>23080</v>
      </c>
      <c r="L48" s="38">
        <f t="shared" ref="L48:L88" si="21">K48-J48</f>
        <v>0</v>
      </c>
      <c r="M48" s="38">
        <f t="shared" ref="M48" si="22">K48/J48*100-100</f>
        <v>0</v>
      </c>
    </row>
    <row r="49" spans="1:13" s="29" customFormat="1" ht="39" x14ac:dyDescent="0.25">
      <c r="A49" s="25" t="s">
        <v>39</v>
      </c>
      <c r="B49" s="33">
        <v>80219</v>
      </c>
      <c r="C49" s="28">
        <v>80219</v>
      </c>
      <c r="D49" s="38">
        <f t="shared" si="17"/>
        <v>0</v>
      </c>
      <c r="E49" s="38">
        <f t="shared" si="18"/>
        <v>0</v>
      </c>
      <c r="F49" s="33">
        <v>0</v>
      </c>
      <c r="G49" s="28">
        <v>0</v>
      </c>
      <c r="H49" s="38">
        <f t="shared" si="19"/>
        <v>0</v>
      </c>
      <c r="I49" s="38">
        <v>0</v>
      </c>
      <c r="J49" s="33">
        <v>0</v>
      </c>
      <c r="K49" s="28">
        <v>0</v>
      </c>
      <c r="L49" s="38">
        <f t="shared" si="21"/>
        <v>0</v>
      </c>
      <c r="M49" s="38">
        <v>0</v>
      </c>
    </row>
    <row r="50" spans="1:13" s="31" customFormat="1" ht="38.25" x14ac:dyDescent="0.2">
      <c r="A50" s="7" t="s">
        <v>40</v>
      </c>
      <c r="B50" s="12">
        <f>B51+B52+B56+B53+B54+B55</f>
        <v>0</v>
      </c>
      <c r="C50" s="37">
        <f>C51+C52+C56+C53+C54+C55</f>
        <v>23840.9</v>
      </c>
      <c r="D50" s="13">
        <f t="shared" si="17"/>
        <v>23840.9</v>
      </c>
      <c r="E50" s="13">
        <v>100</v>
      </c>
      <c r="F50" s="12">
        <f>F51+F52+F56+F53+F54+F55</f>
        <v>0</v>
      </c>
      <c r="G50" s="37">
        <f>G51+G52+G56+G53+G54+G55</f>
        <v>12007.2</v>
      </c>
      <c r="H50" s="13">
        <f t="shared" si="19"/>
        <v>12007.2</v>
      </c>
      <c r="I50" s="13">
        <v>100</v>
      </c>
      <c r="J50" s="12">
        <f>J51+J52+J56+J53+J54+J55</f>
        <v>0</v>
      </c>
      <c r="K50" s="37">
        <f>K51+K52+K56+K53+K54+K55</f>
        <v>33518.199999999997</v>
      </c>
      <c r="L50" s="13">
        <f t="shared" si="21"/>
        <v>33518.199999999997</v>
      </c>
      <c r="M50" s="13">
        <v>100</v>
      </c>
    </row>
    <row r="51" spans="1:13" s="29" customFormat="1" ht="26.25" x14ac:dyDescent="0.25">
      <c r="A51" s="25" t="s">
        <v>77</v>
      </c>
      <c r="B51" s="33">
        <v>0</v>
      </c>
      <c r="C51" s="28">
        <v>4618.2</v>
      </c>
      <c r="D51" s="38">
        <f t="shared" si="17"/>
        <v>4618.2</v>
      </c>
      <c r="E51" s="38">
        <v>100</v>
      </c>
      <c r="F51" s="33">
        <v>0</v>
      </c>
      <c r="G51" s="28">
        <v>5161.5</v>
      </c>
      <c r="H51" s="38">
        <f t="shared" si="19"/>
        <v>5161.5</v>
      </c>
      <c r="I51" s="38">
        <v>100</v>
      </c>
      <c r="J51" s="33">
        <v>0</v>
      </c>
      <c r="K51" s="28">
        <v>5319.9</v>
      </c>
      <c r="L51" s="38">
        <f t="shared" si="21"/>
        <v>5319.9</v>
      </c>
      <c r="M51" s="38">
        <v>100</v>
      </c>
    </row>
    <row r="52" spans="1:13" s="29" customFormat="1" ht="40.5" customHeight="1" x14ac:dyDescent="0.25">
      <c r="A52" s="25" t="s">
        <v>78</v>
      </c>
      <c r="B52" s="33">
        <v>0</v>
      </c>
      <c r="C52" s="28">
        <v>259.2</v>
      </c>
      <c r="D52" s="38">
        <f t="shared" si="17"/>
        <v>259.2</v>
      </c>
      <c r="E52" s="38">
        <v>100</v>
      </c>
      <c r="F52" s="33">
        <v>0</v>
      </c>
      <c r="G52" s="28">
        <v>0</v>
      </c>
      <c r="H52" s="38">
        <f t="shared" si="19"/>
        <v>0</v>
      </c>
      <c r="I52" s="38">
        <v>0</v>
      </c>
      <c r="J52" s="33">
        <v>0</v>
      </c>
      <c r="K52" s="28">
        <v>0</v>
      </c>
      <c r="L52" s="38">
        <f t="shared" si="21"/>
        <v>0</v>
      </c>
      <c r="M52" s="38">
        <v>0</v>
      </c>
    </row>
    <row r="53" spans="1:13" s="29" customFormat="1" ht="51.75" customHeight="1" x14ac:dyDescent="0.25">
      <c r="A53" s="49" t="s">
        <v>85</v>
      </c>
      <c r="B53" s="33">
        <v>0</v>
      </c>
      <c r="C53" s="28">
        <v>0</v>
      </c>
      <c r="D53" s="38">
        <f t="shared" si="17"/>
        <v>0</v>
      </c>
      <c r="E53" s="38">
        <v>0</v>
      </c>
      <c r="F53" s="33">
        <v>0</v>
      </c>
      <c r="G53" s="28">
        <v>0</v>
      </c>
      <c r="H53" s="38">
        <f t="shared" si="19"/>
        <v>0</v>
      </c>
      <c r="I53" s="38">
        <v>0</v>
      </c>
      <c r="J53" s="33">
        <v>0</v>
      </c>
      <c r="K53" s="28">
        <v>4733</v>
      </c>
      <c r="L53" s="38">
        <f t="shared" ref="L53:L55" si="23">K53-J53</f>
        <v>4733</v>
      </c>
      <c r="M53" s="38">
        <v>100</v>
      </c>
    </row>
    <row r="54" spans="1:13" s="29" customFormat="1" ht="55.5" customHeight="1" x14ac:dyDescent="0.25">
      <c r="A54" s="49" t="s">
        <v>86</v>
      </c>
      <c r="B54" s="33">
        <v>0</v>
      </c>
      <c r="C54" s="28">
        <v>0</v>
      </c>
      <c r="D54" s="38">
        <f t="shared" si="17"/>
        <v>0</v>
      </c>
      <c r="E54" s="38">
        <v>0</v>
      </c>
      <c r="F54" s="33">
        <v>0</v>
      </c>
      <c r="G54" s="28">
        <v>0</v>
      </c>
      <c r="H54" s="38">
        <f t="shared" si="19"/>
        <v>0</v>
      </c>
      <c r="I54" s="38">
        <v>0</v>
      </c>
      <c r="J54" s="33">
        <v>0</v>
      </c>
      <c r="K54" s="28">
        <v>23465.3</v>
      </c>
      <c r="L54" s="38">
        <f t="shared" si="23"/>
        <v>23465.3</v>
      </c>
      <c r="M54" s="38">
        <v>100</v>
      </c>
    </row>
    <row r="55" spans="1:13" s="29" customFormat="1" ht="51.75" x14ac:dyDescent="0.25">
      <c r="A55" s="49" t="s">
        <v>87</v>
      </c>
      <c r="B55" s="33">
        <v>0</v>
      </c>
      <c r="C55" s="28">
        <v>0</v>
      </c>
      <c r="D55" s="38">
        <f t="shared" si="17"/>
        <v>0</v>
      </c>
      <c r="E55" s="38">
        <v>0</v>
      </c>
      <c r="F55" s="33">
        <v>0</v>
      </c>
      <c r="G55" s="28">
        <v>6845.7</v>
      </c>
      <c r="H55" s="38">
        <f t="shared" si="19"/>
        <v>6845.7</v>
      </c>
      <c r="I55" s="38">
        <v>100</v>
      </c>
      <c r="J55" s="33">
        <v>0</v>
      </c>
      <c r="K55" s="28">
        <v>0</v>
      </c>
      <c r="L55" s="38">
        <f t="shared" si="23"/>
        <v>0</v>
      </c>
      <c r="M55" s="38">
        <v>0</v>
      </c>
    </row>
    <row r="56" spans="1:13" s="40" customFormat="1" ht="26.25" x14ac:dyDescent="0.25">
      <c r="A56" s="39" t="s">
        <v>79</v>
      </c>
      <c r="B56" s="46">
        <v>0</v>
      </c>
      <c r="C56" s="40">
        <v>18963.5</v>
      </c>
      <c r="D56" s="47">
        <f t="shared" si="17"/>
        <v>18963.5</v>
      </c>
      <c r="E56" s="47">
        <v>100</v>
      </c>
      <c r="F56" s="46">
        <v>0</v>
      </c>
      <c r="G56" s="50">
        <v>0</v>
      </c>
      <c r="H56" s="47">
        <f t="shared" si="19"/>
        <v>0</v>
      </c>
      <c r="I56" s="47">
        <v>0</v>
      </c>
      <c r="J56" s="48">
        <v>0</v>
      </c>
      <c r="K56" s="40">
        <v>0</v>
      </c>
      <c r="L56" s="47">
        <f t="shared" si="21"/>
        <v>0</v>
      </c>
      <c r="M56" s="47">
        <v>0</v>
      </c>
    </row>
    <row r="57" spans="1:13" s="29" customFormat="1" x14ac:dyDescent="0.25">
      <c r="A57" s="20" t="s">
        <v>50</v>
      </c>
      <c r="B57" s="21">
        <f>B59+B61</f>
        <v>0</v>
      </c>
      <c r="C57" s="41">
        <f>C58</f>
        <v>40176.800000000003</v>
      </c>
      <c r="D57" s="13">
        <f t="shared" si="17"/>
        <v>40176.800000000003</v>
      </c>
      <c r="E57" s="13">
        <v>100</v>
      </c>
      <c r="F57" s="21">
        <f>F59+F61</f>
        <v>0</v>
      </c>
      <c r="G57" s="41">
        <f>G58</f>
        <v>46743.1</v>
      </c>
      <c r="H57" s="13">
        <f t="shared" si="19"/>
        <v>46743.1</v>
      </c>
      <c r="I57" s="13">
        <v>100</v>
      </c>
      <c r="J57" s="21">
        <f>J59+J61</f>
        <v>0</v>
      </c>
      <c r="K57" s="41">
        <f>K58</f>
        <v>50359.199999999997</v>
      </c>
      <c r="L57" s="13">
        <f t="shared" si="21"/>
        <v>50359.199999999997</v>
      </c>
      <c r="M57" s="13">
        <v>100</v>
      </c>
    </row>
    <row r="58" spans="1:13" s="29" customFormat="1" ht="26.25" x14ac:dyDescent="0.25">
      <c r="A58" s="25" t="s">
        <v>80</v>
      </c>
      <c r="B58" s="33">
        <v>0</v>
      </c>
      <c r="C58" s="28">
        <f>C59+C61+C60</f>
        <v>40176.800000000003</v>
      </c>
      <c r="D58" s="38">
        <f t="shared" si="17"/>
        <v>40176.800000000003</v>
      </c>
      <c r="E58" s="38">
        <v>100</v>
      </c>
      <c r="F58" s="33">
        <f>F59+F61+F60</f>
        <v>0</v>
      </c>
      <c r="G58" s="28">
        <f>G59+G61+G60</f>
        <v>46743.1</v>
      </c>
      <c r="H58" s="38">
        <f t="shared" si="19"/>
        <v>46743.1</v>
      </c>
      <c r="I58" s="38">
        <v>100</v>
      </c>
      <c r="J58" s="33">
        <f>J59+J61+J60</f>
        <v>0</v>
      </c>
      <c r="K58" s="28">
        <f>K59+K61+K60</f>
        <v>50359.199999999997</v>
      </c>
      <c r="L58" s="38">
        <f t="shared" si="21"/>
        <v>50359.199999999997</v>
      </c>
      <c r="M58" s="38">
        <v>100</v>
      </c>
    </row>
    <row r="59" spans="1:13" s="29" customFormat="1" ht="90" x14ac:dyDescent="0.25">
      <c r="A59" s="25" t="s">
        <v>81</v>
      </c>
      <c r="B59" s="33">
        <v>0</v>
      </c>
      <c r="C59" s="28">
        <v>29700</v>
      </c>
      <c r="D59" s="38">
        <f t="shared" si="17"/>
        <v>29700</v>
      </c>
      <c r="E59" s="38">
        <v>100</v>
      </c>
      <c r="F59" s="33">
        <v>0</v>
      </c>
      <c r="G59" s="28">
        <v>39600</v>
      </c>
      <c r="H59" s="38">
        <f t="shared" si="19"/>
        <v>39600</v>
      </c>
      <c r="I59" s="38">
        <v>100</v>
      </c>
      <c r="J59" s="33">
        <v>0</v>
      </c>
      <c r="K59" s="28">
        <v>39600</v>
      </c>
      <c r="L59" s="38">
        <f t="shared" si="21"/>
        <v>39600</v>
      </c>
      <c r="M59" s="38">
        <v>100</v>
      </c>
    </row>
    <row r="60" spans="1:13" s="29" customFormat="1" ht="51.75" x14ac:dyDescent="0.25">
      <c r="A60" s="25" t="s">
        <v>82</v>
      </c>
      <c r="B60" s="33">
        <v>0</v>
      </c>
      <c r="C60" s="28">
        <v>10476.799999999999</v>
      </c>
      <c r="D60" s="38">
        <f>C60-B60</f>
        <v>10476.799999999999</v>
      </c>
      <c r="E60" s="38">
        <v>100</v>
      </c>
      <c r="F60" s="33">
        <v>0</v>
      </c>
      <c r="G60" s="28">
        <v>7143.1</v>
      </c>
      <c r="H60" s="38">
        <f>G60-F60</f>
        <v>7143.1</v>
      </c>
      <c r="I60" s="38">
        <v>100</v>
      </c>
      <c r="J60" s="33">
        <v>0</v>
      </c>
      <c r="K60" s="28">
        <v>8202</v>
      </c>
      <c r="L60" s="38">
        <f>K60-J60</f>
        <v>8202</v>
      </c>
      <c r="M60" s="38">
        <v>100</v>
      </c>
    </row>
    <row r="61" spans="1:13" s="29" customFormat="1" ht="39" x14ac:dyDescent="0.25">
      <c r="A61" s="25" t="s">
        <v>84</v>
      </c>
      <c r="B61" s="33">
        <v>0</v>
      </c>
      <c r="C61" s="28">
        <v>0</v>
      </c>
      <c r="D61" s="38">
        <f>C61-B61</f>
        <v>0</v>
      </c>
      <c r="E61" s="38">
        <v>100</v>
      </c>
      <c r="F61" s="33">
        <v>0</v>
      </c>
      <c r="G61" s="28">
        <v>0</v>
      </c>
      <c r="H61" s="38">
        <f>G61-F61</f>
        <v>0</v>
      </c>
      <c r="I61" s="38">
        <v>100</v>
      </c>
      <c r="J61" s="33">
        <v>0</v>
      </c>
      <c r="K61" s="28">
        <v>2557.1999999999998</v>
      </c>
      <c r="L61" s="38">
        <f>K61-J61</f>
        <v>2557.1999999999998</v>
      </c>
      <c r="M61" s="38">
        <v>100</v>
      </c>
    </row>
    <row r="62" spans="1:13" s="30" customFormat="1" ht="26.25" x14ac:dyDescent="0.25">
      <c r="A62" s="7" t="s">
        <v>41</v>
      </c>
      <c r="B62" s="12">
        <f>B63+B79+B80</f>
        <v>642347.72000000009</v>
      </c>
      <c r="C62" s="37">
        <f>C63+C79+C80</f>
        <v>643605.30000000005</v>
      </c>
      <c r="D62" s="13">
        <f t="shared" si="17"/>
        <v>1257.5799999999581</v>
      </c>
      <c r="E62" s="13">
        <f t="shared" si="18"/>
        <v>0.19577869755651989</v>
      </c>
      <c r="F62" s="12">
        <f>F63+F79</f>
        <v>683991.72</v>
      </c>
      <c r="G62" s="37">
        <f>G63+G79+G80</f>
        <v>681887.1</v>
      </c>
      <c r="H62" s="13">
        <f t="shared" si="19"/>
        <v>-2104.6199999999953</v>
      </c>
      <c r="I62" s="13">
        <f t="shared" ref="I62:I70" si="24">G62/F62*100-100</f>
        <v>-0.30769670720574993</v>
      </c>
      <c r="J62" s="12">
        <f>J63+J79</f>
        <v>715173.5199999999</v>
      </c>
      <c r="K62" s="37">
        <f>K63+K79+K80</f>
        <v>716275.1</v>
      </c>
      <c r="L62" s="13">
        <f t="shared" si="21"/>
        <v>1101.5800000000745</v>
      </c>
      <c r="M62" s="13">
        <f t="shared" ref="M62:M70" si="25">K62/J62*100-100</f>
        <v>0.15402975210827208</v>
      </c>
    </row>
    <row r="63" spans="1:13" s="32" customFormat="1" ht="39" x14ac:dyDescent="0.25">
      <c r="A63" s="26" t="s">
        <v>69</v>
      </c>
      <c r="B63" s="21">
        <f>B64+B65+B66+B67+B68+B69+B70+B71+B72+B73+B74+B75+B76+B77+B78</f>
        <v>639663.62000000011</v>
      </c>
      <c r="C63" s="41">
        <f>C64+C65+C66+C67+C68+C69+C70+C71+C72+C73+C74+C75+C76+C77+C78</f>
        <v>640921.20000000007</v>
      </c>
      <c r="D63" s="13">
        <f t="shared" si="17"/>
        <v>1257.5799999999581</v>
      </c>
      <c r="E63" s="13">
        <f t="shared" si="18"/>
        <v>0.19660020683996038</v>
      </c>
      <c r="F63" s="21">
        <f>F64+F65+F66+F67+F68+F69+F70+F72+F73+F74+F75+F76+F77+F78</f>
        <v>681300.6</v>
      </c>
      <c r="G63" s="41">
        <f>G64+G65+G66+G67+G68+G69+G70+G71+G72+G73+G74+G75+G76+G77+G78</f>
        <v>679186.1</v>
      </c>
      <c r="H63" s="13">
        <f t="shared" si="19"/>
        <v>-2114.5</v>
      </c>
      <c r="I63" s="13">
        <f t="shared" si="24"/>
        <v>-0.31036226887221119</v>
      </c>
      <c r="J63" s="21">
        <f>J64+J65+J66+J67+J68+J69+J70+J72+J73+J74+J75+J76+J77+J78</f>
        <v>712465.03999999992</v>
      </c>
      <c r="K63" s="41">
        <f>K64+K65+K66+K67+K68+K69+K70+K71+K72+K73+K74+K75+K76+K77+K78</f>
        <v>713509.2</v>
      </c>
      <c r="L63" s="13">
        <f t="shared" si="21"/>
        <v>1044.1600000000326</v>
      </c>
      <c r="M63" s="13">
        <f t="shared" si="25"/>
        <v>0.14655596294241491</v>
      </c>
    </row>
    <row r="64" spans="1:13" s="29" customFormat="1" ht="51.75" x14ac:dyDescent="0.25">
      <c r="A64" s="25" t="s">
        <v>51</v>
      </c>
      <c r="B64" s="33">
        <v>6924.3</v>
      </c>
      <c r="C64" s="28">
        <v>6924.3</v>
      </c>
      <c r="D64" s="38">
        <f t="shared" si="17"/>
        <v>0</v>
      </c>
      <c r="E64" s="38">
        <f t="shared" si="18"/>
        <v>0</v>
      </c>
      <c r="F64" s="33">
        <v>7201.3</v>
      </c>
      <c r="G64" s="28">
        <v>7201.3</v>
      </c>
      <c r="H64" s="38">
        <f t="shared" si="19"/>
        <v>0</v>
      </c>
      <c r="I64" s="38">
        <f t="shared" si="24"/>
        <v>0</v>
      </c>
      <c r="J64" s="33">
        <v>7489.4</v>
      </c>
      <c r="K64" s="28">
        <v>7489.4</v>
      </c>
      <c r="L64" s="38">
        <f t="shared" si="21"/>
        <v>0</v>
      </c>
      <c r="M64" s="38">
        <f t="shared" si="25"/>
        <v>0</v>
      </c>
    </row>
    <row r="65" spans="1:13" s="29" customFormat="1" ht="150" customHeight="1" x14ac:dyDescent="0.25">
      <c r="A65" s="25" t="s">
        <v>53</v>
      </c>
      <c r="B65" s="33">
        <v>7213.3</v>
      </c>
      <c r="C65" s="28">
        <v>7213.3</v>
      </c>
      <c r="D65" s="38">
        <f t="shared" si="17"/>
        <v>0</v>
      </c>
      <c r="E65" s="38">
        <f t="shared" si="18"/>
        <v>0</v>
      </c>
      <c r="F65" s="33">
        <v>7213.3</v>
      </c>
      <c r="G65" s="28">
        <v>7213.3</v>
      </c>
      <c r="H65" s="38">
        <f t="shared" si="19"/>
        <v>0</v>
      </c>
      <c r="I65" s="38">
        <f t="shared" si="24"/>
        <v>0</v>
      </c>
      <c r="J65" s="33">
        <v>7213.3</v>
      </c>
      <c r="K65" s="28">
        <v>7213.3</v>
      </c>
      <c r="L65" s="38">
        <f t="shared" si="21"/>
        <v>0</v>
      </c>
      <c r="M65" s="38">
        <f t="shared" si="25"/>
        <v>0</v>
      </c>
    </row>
    <row r="66" spans="1:13" s="29" customFormat="1" ht="67.5" customHeight="1" x14ac:dyDescent="0.25">
      <c r="A66" s="25" t="s">
        <v>52</v>
      </c>
      <c r="B66" s="33">
        <v>411.5</v>
      </c>
      <c r="C66" s="28">
        <v>418</v>
      </c>
      <c r="D66" s="38">
        <f t="shared" si="17"/>
        <v>6.5</v>
      </c>
      <c r="E66" s="38">
        <f t="shared" si="18"/>
        <v>1.5795868772782597</v>
      </c>
      <c r="F66" s="33">
        <v>426.7</v>
      </c>
      <c r="G66" s="28">
        <v>426.7</v>
      </c>
      <c r="H66" s="38">
        <f t="shared" si="19"/>
        <v>0</v>
      </c>
      <c r="I66" s="38">
        <f t="shared" si="24"/>
        <v>0</v>
      </c>
      <c r="J66" s="33">
        <v>443</v>
      </c>
      <c r="K66" s="28">
        <v>443</v>
      </c>
      <c r="L66" s="38">
        <f t="shared" si="21"/>
        <v>0</v>
      </c>
      <c r="M66" s="38">
        <f t="shared" si="25"/>
        <v>0</v>
      </c>
    </row>
    <row r="67" spans="1:13" s="29" customFormat="1" ht="88.5" customHeight="1" x14ac:dyDescent="0.25">
      <c r="A67" s="25" t="s">
        <v>54</v>
      </c>
      <c r="B67" s="33">
        <v>14610.1</v>
      </c>
      <c r="C67" s="28">
        <v>14610.1</v>
      </c>
      <c r="D67" s="38">
        <f t="shared" si="17"/>
        <v>0</v>
      </c>
      <c r="E67" s="38">
        <f t="shared" si="18"/>
        <v>0</v>
      </c>
      <c r="F67" s="33">
        <v>14610.1</v>
      </c>
      <c r="G67" s="28">
        <v>14610.1</v>
      </c>
      <c r="H67" s="38">
        <f t="shared" si="19"/>
        <v>0</v>
      </c>
      <c r="I67" s="38">
        <f t="shared" si="24"/>
        <v>0</v>
      </c>
      <c r="J67" s="33">
        <v>14610.1</v>
      </c>
      <c r="K67" s="28">
        <v>14610.1</v>
      </c>
      <c r="L67" s="38">
        <f t="shared" si="21"/>
        <v>0</v>
      </c>
      <c r="M67" s="38">
        <f t="shared" si="25"/>
        <v>0</v>
      </c>
    </row>
    <row r="68" spans="1:13" s="29" customFormat="1" ht="51.75" x14ac:dyDescent="0.25">
      <c r="A68" s="25" t="s">
        <v>55</v>
      </c>
      <c r="B68" s="33">
        <v>5214.3999999999996</v>
      </c>
      <c r="C68" s="28">
        <v>5214.3999999999996</v>
      </c>
      <c r="D68" s="38">
        <f t="shared" si="17"/>
        <v>0</v>
      </c>
      <c r="E68" s="38">
        <f t="shared" si="18"/>
        <v>0</v>
      </c>
      <c r="F68" s="33">
        <v>5214.3999999999996</v>
      </c>
      <c r="G68" s="28">
        <v>5214.3999999999996</v>
      </c>
      <c r="H68" s="38">
        <f t="shared" si="19"/>
        <v>0</v>
      </c>
      <c r="I68" s="38">
        <f t="shared" si="24"/>
        <v>0</v>
      </c>
      <c r="J68" s="33">
        <v>5214.3999999999996</v>
      </c>
      <c r="K68" s="28">
        <v>5214.3999999999996</v>
      </c>
      <c r="L68" s="38">
        <f t="shared" si="21"/>
        <v>0</v>
      </c>
      <c r="M68" s="38">
        <f t="shared" si="25"/>
        <v>0</v>
      </c>
    </row>
    <row r="69" spans="1:13" s="29" customFormat="1" ht="124.5" customHeight="1" x14ac:dyDescent="0.25">
      <c r="A69" s="25" t="s">
        <v>56</v>
      </c>
      <c r="B69" s="33">
        <v>7266.9</v>
      </c>
      <c r="C69" s="28">
        <v>7266.9</v>
      </c>
      <c r="D69" s="38">
        <f t="shared" si="17"/>
        <v>0</v>
      </c>
      <c r="E69" s="38">
        <f t="shared" si="18"/>
        <v>0</v>
      </c>
      <c r="F69" s="33">
        <v>7266.9</v>
      </c>
      <c r="G69" s="28">
        <v>7266.9</v>
      </c>
      <c r="H69" s="38">
        <f t="shared" si="19"/>
        <v>0</v>
      </c>
      <c r="I69" s="38">
        <f t="shared" si="24"/>
        <v>0</v>
      </c>
      <c r="J69" s="33">
        <v>7266.9</v>
      </c>
      <c r="K69" s="28">
        <v>7266.9</v>
      </c>
      <c r="L69" s="38">
        <f t="shared" si="21"/>
        <v>0</v>
      </c>
      <c r="M69" s="38">
        <f t="shared" si="25"/>
        <v>0</v>
      </c>
    </row>
    <row r="70" spans="1:13" s="29" customFormat="1" ht="125.25" customHeight="1" x14ac:dyDescent="0.25">
      <c r="A70" s="25" t="s">
        <v>57</v>
      </c>
      <c r="B70" s="33">
        <v>432634</v>
      </c>
      <c r="C70" s="28">
        <v>430740.5</v>
      </c>
      <c r="D70" s="38">
        <f t="shared" si="17"/>
        <v>-1893.5</v>
      </c>
      <c r="E70" s="38">
        <f t="shared" si="18"/>
        <v>-0.43766786706545702</v>
      </c>
      <c r="F70" s="33">
        <v>466220.6</v>
      </c>
      <c r="G70" s="28">
        <v>451587.4</v>
      </c>
      <c r="H70" s="38">
        <f t="shared" si="19"/>
        <v>-14633.199999999953</v>
      </c>
      <c r="I70" s="38">
        <f t="shared" si="24"/>
        <v>-3.1386858495742018</v>
      </c>
      <c r="J70" s="33">
        <v>491177.5</v>
      </c>
      <c r="K70" s="28">
        <v>466182.9</v>
      </c>
      <c r="L70" s="38">
        <f t="shared" si="21"/>
        <v>-24994.599999999977</v>
      </c>
      <c r="M70" s="38">
        <f t="shared" si="25"/>
        <v>-5.0887102931221335</v>
      </c>
    </row>
    <row r="71" spans="1:13" s="29" customFormat="1" ht="135" customHeight="1" x14ac:dyDescent="0.25">
      <c r="A71" s="25" t="s">
        <v>83</v>
      </c>
      <c r="B71" s="33">
        <v>0</v>
      </c>
      <c r="C71" s="28">
        <v>1953.6</v>
      </c>
      <c r="D71" s="38">
        <f t="shared" si="17"/>
        <v>1953.6</v>
      </c>
      <c r="E71" s="38">
        <v>100</v>
      </c>
      <c r="F71" s="33">
        <v>0</v>
      </c>
      <c r="G71" s="28">
        <v>12518.8</v>
      </c>
      <c r="H71" s="38">
        <f t="shared" si="19"/>
        <v>12518.8</v>
      </c>
      <c r="I71" s="38">
        <v>100</v>
      </c>
      <c r="J71" s="33">
        <v>0</v>
      </c>
      <c r="K71" s="28">
        <v>26038.799999999999</v>
      </c>
      <c r="L71" s="38">
        <f t="shared" si="21"/>
        <v>26038.799999999999</v>
      </c>
      <c r="M71" s="38">
        <v>100</v>
      </c>
    </row>
    <row r="72" spans="1:13" s="29" customFormat="1" ht="134.25" customHeight="1" x14ac:dyDescent="0.25">
      <c r="A72" s="25" t="s">
        <v>67</v>
      </c>
      <c r="B72" s="33">
        <v>134924</v>
      </c>
      <c r="C72" s="28">
        <v>134924</v>
      </c>
      <c r="D72" s="38">
        <f t="shared" si="17"/>
        <v>0</v>
      </c>
      <c r="E72" s="38">
        <f t="shared" si="18"/>
        <v>0</v>
      </c>
      <c r="F72" s="33">
        <v>143575.4</v>
      </c>
      <c r="G72" s="28">
        <v>143575.4</v>
      </c>
      <c r="H72" s="38">
        <f t="shared" si="19"/>
        <v>0</v>
      </c>
      <c r="I72" s="38">
        <f t="shared" ref="I72:I82" si="26">G72/F72*100-100</f>
        <v>0</v>
      </c>
      <c r="J72" s="33">
        <v>149254.1</v>
      </c>
      <c r="K72" s="28">
        <v>149254.1</v>
      </c>
      <c r="L72" s="38">
        <f t="shared" si="21"/>
        <v>0</v>
      </c>
      <c r="M72" s="38">
        <f t="shared" ref="M72:M82" si="27">K72/J72*100-100</f>
        <v>0</v>
      </c>
    </row>
    <row r="73" spans="1:13" s="29" customFormat="1" ht="64.5" x14ac:dyDescent="0.25">
      <c r="A73" s="25" t="s">
        <v>62</v>
      </c>
      <c r="B73" s="33">
        <v>4746.8999999999996</v>
      </c>
      <c r="C73" s="28">
        <v>4746.8999999999996</v>
      </c>
      <c r="D73" s="38">
        <f t="shared" si="17"/>
        <v>0</v>
      </c>
      <c r="E73" s="38">
        <f t="shared" si="18"/>
        <v>0</v>
      </c>
      <c r="F73" s="33">
        <v>4746.8999999999996</v>
      </c>
      <c r="G73" s="28">
        <v>4746.8999999999996</v>
      </c>
      <c r="H73" s="38">
        <f t="shared" si="19"/>
        <v>0</v>
      </c>
      <c r="I73" s="38">
        <f t="shared" si="26"/>
        <v>0</v>
      </c>
      <c r="J73" s="33">
        <v>4746.8999999999996</v>
      </c>
      <c r="K73" s="28">
        <v>4746.8999999999996</v>
      </c>
      <c r="L73" s="38">
        <f t="shared" si="21"/>
        <v>0</v>
      </c>
      <c r="M73" s="38">
        <f t="shared" si="27"/>
        <v>0</v>
      </c>
    </row>
    <row r="74" spans="1:13" s="29" customFormat="1" ht="51.75" x14ac:dyDescent="0.25">
      <c r="A74" s="25" t="s">
        <v>61</v>
      </c>
      <c r="B74" s="33">
        <v>1999.56</v>
      </c>
      <c r="C74" s="28">
        <v>1999.5</v>
      </c>
      <c r="D74" s="38">
        <f t="shared" si="17"/>
        <v>-5.999999999994543E-2</v>
      </c>
      <c r="E74" s="38">
        <f t="shared" si="18"/>
        <v>-3.0006601452186032E-3</v>
      </c>
      <c r="F74" s="33">
        <v>1999.56</v>
      </c>
      <c r="G74" s="28">
        <v>1999.5</v>
      </c>
      <c r="H74" s="38">
        <f t="shared" si="19"/>
        <v>-5.999999999994543E-2</v>
      </c>
      <c r="I74" s="38">
        <f t="shared" si="26"/>
        <v>-3.0006601452186032E-3</v>
      </c>
      <c r="J74" s="33">
        <v>1999.56</v>
      </c>
      <c r="K74" s="28">
        <v>1999.5</v>
      </c>
      <c r="L74" s="38">
        <f t="shared" si="21"/>
        <v>-5.999999999994543E-2</v>
      </c>
      <c r="M74" s="38">
        <f t="shared" si="27"/>
        <v>-3.0006601452186032E-3</v>
      </c>
    </row>
    <row r="75" spans="1:13" s="29" customFormat="1" ht="51.75" x14ac:dyDescent="0.25">
      <c r="A75" s="25" t="s">
        <v>58</v>
      </c>
      <c r="B75" s="33">
        <v>4935.8</v>
      </c>
      <c r="C75" s="28">
        <v>5012.8999999999996</v>
      </c>
      <c r="D75" s="38">
        <f t="shared" si="17"/>
        <v>77.099999999999454</v>
      </c>
      <c r="E75" s="38">
        <f t="shared" si="18"/>
        <v>1.5620568094331162</v>
      </c>
      <c r="F75" s="33">
        <v>5113.7</v>
      </c>
      <c r="G75" s="28">
        <v>5113.7</v>
      </c>
      <c r="H75" s="38">
        <f t="shared" si="19"/>
        <v>0</v>
      </c>
      <c r="I75" s="38">
        <f t="shared" si="26"/>
        <v>0</v>
      </c>
      <c r="J75" s="33">
        <v>5305.6</v>
      </c>
      <c r="K75" s="28">
        <v>5305.6</v>
      </c>
      <c r="L75" s="38">
        <f t="shared" si="21"/>
        <v>0</v>
      </c>
      <c r="M75" s="38">
        <f t="shared" si="27"/>
        <v>0</v>
      </c>
    </row>
    <row r="76" spans="1:13" s="29" customFormat="1" ht="64.5" x14ac:dyDescent="0.25">
      <c r="A76" s="25" t="s">
        <v>59</v>
      </c>
      <c r="B76" s="33">
        <v>16515</v>
      </c>
      <c r="C76" s="28">
        <v>17616</v>
      </c>
      <c r="D76" s="38">
        <f t="shared" si="17"/>
        <v>1101</v>
      </c>
      <c r="E76" s="38">
        <f t="shared" si="18"/>
        <v>6.6666666666666714</v>
      </c>
      <c r="F76" s="33">
        <v>15414</v>
      </c>
      <c r="G76" s="28">
        <v>15414</v>
      </c>
      <c r="H76" s="38">
        <f t="shared" si="19"/>
        <v>0</v>
      </c>
      <c r="I76" s="38">
        <f t="shared" si="26"/>
        <v>0</v>
      </c>
      <c r="J76" s="33">
        <v>15414</v>
      </c>
      <c r="K76" s="28">
        <v>15414</v>
      </c>
      <c r="L76" s="38">
        <f t="shared" si="21"/>
        <v>0</v>
      </c>
      <c r="M76" s="38">
        <f t="shared" si="27"/>
        <v>0</v>
      </c>
    </row>
    <row r="77" spans="1:13" s="29" customFormat="1" ht="77.25" x14ac:dyDescent="0.25">
      <c r="A77" s="25" t="s">
        <v>60</v>
      </c>
      <c r="B77" s="33">
        <v>801</v>
      </c>
      <c r="C77" s="28">
        <v>813.9</v>
      </c>
      <c r="D77" s="38">
        <f t="shared" si="17"/>
        <v>12.899999999999977</v>
      </c>
      <c r="E77" s="38">
        <f t="shared" si="18"/>
        <v>1.6104868913857615</v>
      </c>
      <c r="F77" s="33">
        <v>830.5</v>
      </c>
      <c r="G77" s="28">
        <v>830.5</v>
      </c>
      <c r="H77" s="38">
        <f t="shared" si="19"/>
        <v>0</v>
      </c>
      <c r="I77" s="38">
        <f t="shared" si="26"/>
        <v>0</v>
      </c>
      <c r="J77" s="33">
        <v>862.2</v>
      </c>
      <c r="K77" s="28">
        <v>862.2</v>
      </c>
      <c r="L77" s="38">
        <f t="shared" si="21"/>
        <v>0</v>
      </c>
      <c r="M77" s="38">
        <f t="shared" si="27"/>
        <v>0</v>
      </c>
    </row>
    <row r="78" spans="1:13" s="29" customFormat="1" ht="153.75" x14ac:dyDescent="0.25">
      <c r="A78" s="25" t="s">
        <v>63</v>
      </c>
      <c r="B78" s="33">
        <v>1466.86</v>
      </c>
      <c r="C78" s="28">
        <v>1466.9</v>
      </c>
      <c r="D78" s="38">
        <f t="shared" si="17"/>
        <v>4.0000000000190994E-2</v>
      </c>
      <c r="E78" s="38">
        <f t="shared" si="18"/>
        <v>2.7269132705498578E-3</v>
      </c>
      <c r="F78" s="33">
        <v>1467.24</v>
      </c>
      <c r="G78" s="28">
        <v>1467.2</v>
      </c>
      <c r="H78" s="38">
        <f t="shared" si="19"/>
        <v>-3.999999999996362E-2</v>
      </c>
      <c r="I78" s="38">
        <f t="shared" si="26"/>
        <v>-2.726207028160843E-3</v>
      </c>
      <c r="J78" s="33">
        <v>1468.08</v>
      </c>
      <c r="K78" s="28">
        <v>1468.1</v>
      </c>
      <c r="L78" s="38">
        <f t="shared" si="21"/>
        <v>1.999999999998181E-2</v>
      </c>
      <c r="M78" s="38">
        <f t="shared" si="27"/>
        <v>1.3623235791015986E-3</v>
      </c>
    </row>
    <row r="79" spans="1:13" s="32" customFormat="1" ht="40.5" x14ac:dyDescent="0.25">
      <c r="A79" s="20" t="s">
        <v>42</v>
      </c>
      <c r="B79" s="21">
        <v>2674.9</v>
      </c>
      <c r="C79" s="22">
        <v>2674.9</v>
      </c>
      <c r="D79" s="13">
        <f t="shared" si="17"/>
        <v>0</v>
      </c>
      <c r="E79" s="13">
        <f t="shared" si="18"/>
        <v>0</v>
      </c>
      <c r="F79" s="21">
        <v>2691.12</v>
      </c>
      <c r="G79" s="22">
        <v>2691.2</v>
      </c>
      <c r="H79" s="13">
        <f t="shared" si="19"/>
        <v>7.999999999992724E-2</v>
      </c>
      <c r="I79" s="13">
        <f t="shared" si="26"/>
        <v>2.9727399744245986E-3</v>
      </c>
      <c r="J79" s="21">
        <v>2708.48</v>
      </c>
      <c r="K79" s="22">
        <v>2708.5</v>
      </c>
      <c r="L79" s="13">
        <f t="shared" si="21"/>
        <v>1.999999999998181E-2</v>
      </c>
      <c r="M79" s="13">
        <f t="shared" si="27"/>
        <v>7.384215500820801E-4</v>
      </c>
    </row>
    <row r="80" spans="1:13" s="32" customFormat="1" ht="51.75" x14ac:dyDescent="0.25">
      <c r="A80" s="7" t="s">
        <v>70</v>
      </c>
      <c r="B80" s="12">
        <v>9.1999999999999993</v>
      </c>
      <c r="C80" s="13">
        <v>9.1999999999999993</v>
      </c>
      <c r="D80" s="13">
        <f t="shared" si="17"/>
        <v>0</v>
      </c>
      <c r="E80" s="13">
        <f t="shared" si="18"/>
        <v>0</v>
      </c>
      <c r="F80" s="12">
        <v>9.8000000000000007</v>
      </c>
      <c r="G80" s="13">
        <v>9.8000000000000007</v>
      </c>
      <c r="H80" s="13">
        <f t="shared" si="19"/>
        <v>0</v>
      </c>
      <c r="I80" s="13">
        <f t="shared" si="26"/>
        <v>0</v>
      </c>
      <c r="J80" s="12">
        <v>57.4</v>
      </c>
      <c r="K80" s="13">
        <v>57.4</v>
      </c>
      <c r="L80" s="13">
        <f t="shared" si="21"/>
        <v>0</v>
      </c>
      <c r="M80" s="13">
        <f t="shared" si="27"/>
        <v>0</v>
      </c>
    </row>
    <row r="81" spans="1:13" s="29" customFormat="1" x14ac:dyDescent="0.25">
      <c r="A81" s="7" t="s">
        <v>64</v>
      </c>
      <c r="B81" s="12">
        <f>B82+B83</f>
        <v>175.2</v>
      </c>
      <c r="C81" s="37">
        <f>C82+C83</f>
        <v>175.2</v>
      </c>
      <c r="D81" s="13">
        <f t="shared" si="17"/>
        <v>0</v>
      </c>
      <c r="E81" s="13">
        <f t="shared" si="18"/>
        <v>0</v>
      </c>
      <c r="F81" s="12">
        <f>F82+F83</f>
        <v>181.34</v>
      </c>
      <c r="G81" s="37">
        <f>G82+G83</f>
        <v>181.3</v>
      </c>
      <c r="H81" s="13">
        <f t="shared" si="19"/>
        <v>-3.9999999999992042E-2</v>
      </c>
      <c r="I81" s="13">
        <f t="shared" si="26"/>
        <v>-2.2058012573069163E-2</v>
      </c>
      <c r="J81" s="12">
        <f>J82+J83</f>
        <v>188.22</v>
      </c>
      <c r="K81" s="37">
        <f>K82+K83</f>
        <v>188.2</v>
      </c>
      <c r="L81" s="13">
        <f t="shared" si="21"/>
        <v>-2.0000000000010232E-2</v>
      </c>
      <c r="M81" s="13">
        <f t="shared" si="27"/>
        <v>-1.062586335139315E-2</v>
      </c>
    </row>
    <row r="82" spans="1:13" s="29" customFormat="1" ht="39" x14ac:dyDescent="0.25">
      <c r="A82" s="25" t="s">
        <v>65</v>
      </c>
      <c r="B82" s="33">
        <v>175.2</v>
      </c>
      <c r="C82" s="28">
        <v>175.2</v>
      </c>
      <c r="D82" s="38">
        <f t="shared" si="17"/>
        <v>0</v>
      </c>
      <c r="E82" s="38">
        <f t="shared" si="18"/>
        <v>0</v>
      </c>
      <c r="F82" s="33">
        <v>181.34</v>
      </c>
      <c r="G82" s="28">
        <v>181.3</v>
      </c>
      <c r="H82" s="38">
        <f t="shared" si="19"/>
        <v>-3.9999999999992042E-2</v>
      </c>
      <c r="I82" s="38">
        <f t="shared" si="26"/>
        <v>-2.2058012573069163E-2</v>
      </c>
      <c r="J82" s="33">
        <v>188.22</v>
      </c>
      <c r="K82" s="28">
        <v>188.2</v>
      </c>
      <c r="L82" s="38">
        <f t="shared" si="21"/>
        <v>-2.0000000000010232E-2</v>
      </c>
      <c r="M82" s="38">
        <f t="shared" si="27"/>
        <v>-1.062586335139315E-2</v>
      </c>
    </row>
    <row r="83" spans="1:13" s="29" customFormat="1" ht="26.25" x14ac:dyDescent="0.25">
      <c r="A83" s="25" t="s">
        <v>71</v>
      </c>
      <c r="B83" s="33">
        <v>0</v>
      </c>
      <c r="C83" s="28">
        <v>0</v>
      </c>
      <c r="D83" s="38">
        <f t="shared" si="17"/>
        <v>0</v>
      </c>
      <c r="E83" s="38">
        <v>0</v>
      </c>
      <c r="F83" s="33">
        <v>0</v>
      </c>
      <c r="G83" s="28">
        <v>0</v>
      </c>
      <c r="H83" s="38">
        <f t="shared" si="19"/>
        <v>0</v>
      </c>
      <c r="I83" s="38">
        <v>0</v>
      </c>
      <c r="J83" s="33">
        <v>0</v>
      </c>
      <c r="K83" s="28">
        <v>0</v>
      </c>
      <c r="L83" s="38">
        <f t="shared" si="21"/>
        <v>0</v>
      </c>
      <c r="M83" s="38">
        <v>0</v>
      </c>
    </row>
    <row r="84" spans="1:13" s="29" customFormat="1" x14ac:dyDescent="0.25">
      <c r="A84" s="7" t="s">
        <v>66</v>
      </c>
      <c r="B84" s="12">
        <f>B85</f>
        <v>0</v>
      </c>
      <c r="C84" s="13">
        <f>C85</f>
        <v>0</v>
      </c>
      <c r="D84" s="13">
        <f t="shared" si="17"/>
        <v>0</v>
      </c>
      <c r="E84" s="13">
        <v>0</v>
      </c>
      <c r="F84" s="12">
        <f>F85</f>
        <v>0</v>
      </c>
      <c r="G84" s="13">
        <f>G85</f>
        <v>0</v>
      </c>
      <c r="H84" s="13">
        <f t="shared" si="19"/>
        <v>0</v>
      </c>
      <c r="I84" s="13">
        <v>0</v>
      </c>
      <c r="J84" s="12">
        <f>J85</f>
        <v>0</v>
      </c>
      <c r="K84" s="13">
        <f>K85</f>
        <v>0</v>
      </c>
      <c r="L84" s="13">
        <f t="shared" si="21"/>
        <v>0</v>
      </c>
      <c r="M84" s="13">
        <v>0</v>
      </c>
    </row>
    <row r="85" spans="1:13" s="29" customFormat="1" ht="26.25" x14ac:dyDescent="0.25">
      <c r="A85" s="25" t="s">
        <v>72</v>
      </c>
      <c r="B85" s="33">
        <v>0</v>
      </c>
      <c r="C85" s="28">
        <v>0</v>
      </c>
      <c r="D85" s="38">
        <f t="shared" si="17"/>
        <v>0</v>
      </c>
      <c r="E85" s="38">
        <v>0</v>
      </c>
      <c r="F85" s="33">
        <v>0</v>
      </c>
      <c r="G85" s="28">
        <v>0</v>
      </c>
      <c r="H85" s="38">
        <f t="shared" si="19"/>
        <v>0</v>
      </c>
      <c r="I85" s="38">
        <v>0</v>
      </c>
      <c r="J85" s="33">
        <v>0</v>
      </c>
      <c r="K85" s="28">
        <v>0</v>
      </c>
      <c r="L85" s="38">
        <f t="shared" si="21"/>
        <v>0</v>
      </c>
      <c r="M85" s="38">
        <v>0</v>
      </c>
    </row>
    <row r="86" spans="1:13" s="29" customFormat="1" ht="51.75" x14ac:dyDescent="0.25">
      <c r="A86" s="7" t="s">
        <v>43</v>
      </c>
      <c r="B86" s="12">
        <v>0</v>
      </c>
      <c r="C86" s="13">
        <v>0</v>
      </c>
      <c r="D86" s="13">
        <f t="shared" si="17"/>
        <v>0</v>
      </c>
      <c r="E86" s="13">
        <v>0</v>
      </c>
      <c r="F86" s="12">
        <v>0</v>
      </c>
      <c r="G86" s="13">
        <v>0</v>
      </c>
      <c r="H86" s="13">
        <f t="shared" si="19"/>
        <v>0</v>
      </c>
      <c r="I86" s="13">
        <v>0</v>
      </c>
      <c r="J86" s="12">
        <v>0</v>
      </c>
      <c r="K86" s="13">
        <v>0</v>
      </c>
      <c r="L86" s="13">
        <f t="shared" si="21"/>
        <v>0</v>
      </c>
      <c r="M86" s="13">
        <v>0</v>
      </c>
    </row>
    <row r="87" spans="1:13" s="29" customFormat="1" ht="23.25" customHeight="1" x14ac:dyDescent="0.25">
      <c r="A87" s="8" t="s">
        <v>7</v>
      </c>
      <c r="B87" s="5">
        <f>B47+B50+B57+B62+B81+B84+B86</f>
        <v>790893.92</v>
      </c>
      <c r="C87" s="5">
        <f>C47+C50+C57+C62+C81+C84+C86</f>
        <v>856169.2</v>
      </c>
      <c r="D87" s="44">
        <f t="shared" si="17"/>
        <v>65275.279999999912</v>
      </c>
      <c r="E87" s="44">
        <f t="shared" si="18"/>
        <v>8.2533546344622124</v>
      </c>
      <c r="F87" s="5">
        <f>F47+F50+F62+F81+F80+F84+F86</f>
        <v>712037.86</v>
      </c>
      <c r="G87" s="5">
        <f>G47+G50+G57+G62+G81+G84+G86</f>
        <v>768673.7</v>
      </c>
      <c r="H87" s="44">
        <f t="shared" si="19"/>
        <v>56635.839999999967</v>
      </c>
      <c r="I87" s="44">
        <f t="shared" ref="I87:I88" si="28">G87/F87*100-100</f>
        <v>7.9540489602617441</v>
      </c>
      <c r="J87" s="5">
        <f>J47+J50+J62+J81+J80+J84+J86</f>
        <v>738499.1399999999</v>
      </c>
      <c r="K87" s="5">
        <f>K47+K50+K57+K62+K81+K84+K86</f>
        <v>823420.7</v>
      </c>
      <c r="L87" s="44">
        <f t="shared" si="21"/>
        <v>84921.560000000056</v>
      </c>
      <c r="M87" s="44">
        <f t="shared" ref="M87:M88" si="29">K87/J87*100-100</f>
        <v>11.499209057982114</v>
      </c>
    </row>
    <row r="88" spans="1:13" s="2" customFormat="1" ht="19.5" customHeight="1" x14ac:dyDescent="0.25">
      <c r="A88" s="9" t="s">
        <v>4</v>
      </c>
      <c r="B88" s="19">
        <f>B46+B87</f>
        <v>1283700.32</v>
      </c>
      <c r="C88" s="19">
        <f>C46+C87</f>
        <v>1348975.6</v>
      </c>
      <c r="D88" s="45">
        <f t="shared" si="17"/>
        <v>65275.280000000028</v>
      </c>
      <c r="E88" s="45">
        <f t="shared" si="18"/>
        <v>5.0849313490862045</v>
      </c>
      <c r="F88" s="19">
        <f>F46+F87</f>
        <v>1220474.96</v>
      </c>
      <c r="G88" s="19">
        <f>G46+G87</f>
        <v>1277110.7999999998</v>
      </c>
      <c r="H88" s="45">
        <f t="shared" si="19"/>
        <v>56635.839999999851</v>
      </c>
      <c r="I88" s="45">
        <f t="shared" si="28"/>
        <v>4.6404753768975127</v>
      </c>
      <c r="J88" s="19">
        <f>J46+J87</f>
        <v>1257361.44</v>
      </c>
      <c r="K88" s="19">
        <f>K46+K87</f>
        <v>1342283</v>
      </c>
      <c r="L88" s="45">
        <f t="shared" si="21"/>
        <v>84921.560000000056</v>
      </c>
      <c r="M88" s="45">
        <f t="shared" si="29"/>
        <v>6.7539497632439094</v>
      </c>
    </row>
    <row r="89" spans="1:13" ht="14.25" customHeight="1" x14ac:dyDescent="0.25"/>
    <row r="90" spans="1:13" x14ac:dyDescent="0.25">
      <c r="C90" s="6"/>
    </row>
  </sheetData>
  <mergeCells count="3">
    <mergeCell ref="A3:M3"/>
    <mergeCell ref="A4:M4"/>
    <mergeCell ref="J1:M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rowBreaks count="2" manualBreakCount="2">
    <brk id="23" max="12" man="1"/>
    <brk id="4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изм_январь_2020</vt:lpstr>
      <vt:lpstr>изм_январь_2020!Область_печати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Андрей</cp:lastModifiedBy>
  <cp:lastPrinted>2020-01-29T08:42:56Z</cp:lastPrinted>
  <dcterms:created xsi:type="dcterms:W3CDTF">2019-12-01T10:14:50Z</dcterms:created>
  <dcterms:modified xsi:type="dcterms:W3CDTF">2020-01-29T08:50:33Z</dcterms:modified>
</cp:coreProperties>
</file>